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erha\Desktop\Design &amp; Draft-20260522T124012Z-3-001\Projects\1011093_zumrut_sosyal_tesis\"/>
    </mc:Choice>
  </mc:AlternateContent>
  <xr:revisionPtr revIDLastSave="0" documentId="13_ncr:1_{6643BFB1-EC5A-4B7B-BA1C-D57C5E7EBCBF}" xr6:coauthVersionLast="47" xr6:coauthVersionMax="47" xr10:uidLastSave="{00000000-0000-0000-0000-000000000000}"/>
  <bookViews>
    <workbookView xWindow="-108" yWindow="-108" windowWidth="23256" windowHeight="12456" firstSheet="3" activeTab="7" xr2:uid="{00000000-000D-0000-FFFF-FFFF00000000}"/>
  </bookViews>
  <sheets>
    <sheet name="KAPAK" sheetId="1" r:id="rId1"/>
    <sheet name="1. BEDEL ÖZETİ" sheetId="2" r:id="rId2"/>
    <sheet name="2. PURSANTAJ" sheetId="3" r:id="rId3"/>
    <sheet name="3. İNŞAAT METRAJ" sheetId="4" r:id="rId4"/>
    <sheet name="4. SAĞLIK KONTROLÜ" sheetId="5" r:id="rId5"/>
    <sheet name="5. MAHAL LİSTESİ" sheetId="6" r:id="rId6"/>
    <sheet name="6. PROFORMA" sheetId="7" r:id="rId7"/>
    <sheet name="7. KAPSAM" sheetId="8" r:id="rId8"/>
    <sheet name="8. NOTLAR" sheetId="9" r:id="rId9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7" l="1"/>
  <c r="G23" i="7"/>
  <c r="G22" i="7"/>
  <c r="G21" i="7"/>
  <c r="G17" i="7"/>
  <c r="G16" i="7"/>
  <c r="G15" i="7"/>
  <c r="G14" i="7"/>
  <c r="G13" i="7"/>
  <c r="G12" i="7"/>
  <c r="G11" i="7"/>
  <c r="G10" i="7"/>
  <c r="C115" i="6"/>
  <c r="G108" i="4"/>
  <c r="G107" i="4"/>
  <c r="G103" i="4"/>
  <c r="G102" i="4"/>
  <c r="G101" i="4"/>
  <c r="G100" i="4"/>
  <c r="G99" i="4"/>
  <c r="G94" i="4"/>
  <c r="G93" i="4"/>
  <c r="G92" i="4"/>
  <c r="G91" i="4"/>
  <c r="G86" i="4"/>
  <c r="G85" i="4"/>
  <c r="G84" i="4"/>
  <c r="G83" i="4"/>
  <c r="G78" i="4"/>
  <c r="G77" i="4"/>
  <c r="G76" i="4"/>
  <c r="G71" i="4"/>
  <c r="G70" i="4"/>
  <c r="G69" i="4"/>
  <c r="G68" i="4"/>
  <c r="G63" i="4"/>
  <c r="G62" i="4"/>
  <c r="G61" i="4"/>
  <c r="G60" i="4"/>
  <c r="G59" i="4"/>
  <c r="G58" i="4"/>
  <c r="G57" i="4"/>
  <c r="G56" i="4"/>
  <c r="G55" i="4"/>
  <c r="G50" i="4"/>
  <c r="G49" i="4"/>
  <c r="G48" i="4"/>
  <c r="G47" i="4"/>
  <c r="G46" i="4"/>
  <c r="G45" i="4"/>
  <c r="G44" i="4"/>
  <c r="G43" i="4"/>
  <c r="G38" i="4"/>
  <c r="G37" i="4"/>
  <c r="G36" i="4"/>
  <c r="G35" i="4"/>
  <c r="G34" i="4"/>
  <c r="G33" i="4"/>
  <c r="G28" i="4"/>
  <c r="G27" i="4"/>
  <c r="G26" i="4"/>
  <c r="G25" i="4"/>
  <c r="G24" i="4"/>
  <c r="G23" i="4"/>
  <c r="G22" i="4"/>
  <c r="G21" i="4"/>
  <c r="G16" i="4"/>
  <c r="G15" i="4"/>
  <c r="G10" i="4"/>
  <c r="G109" i="4" l="1"/>
  <c r="G25" i="7"/>
  <c r="G18" i="7"/>
  <c r="G111" i="4" s="1"/>
  <c r="F127" i="4"/>
  <c r="G87" i="4"/>
  <c r="G95" i="4"/>
  <c r="G79" i="4"/>
  <c r="G72" i="4"/>
  <c r="G64" i="4"/>
  <c r="G51" i="4"/>
  <c r="G39" i="4"/>
  <c r="G29" i="4"/>
  <c r="G17" i="4"/>
  <c r="G11" i="4"/>
  <c r="F128" i="4" l="1"/>
  <c r="F125" i="4"/>
  <c r="F126" i="4"/>
  <c r="F124" i="4"/>
  <c r="G124" i="4"/>
  <c r="F123" i="4"/>
  <c r="G123" i="4"/>
  <c r="F122" i="4"/>
  <c r="G122" i="4"/>
  <c r="F121" i="4"/>
  <c r="F120" i="4"/>
  <c r="F119" i="4"/>
  <c r="F118" i="4"/>
  <c r="F117" i="4"/>
  <c r="G113" i="4"/>
  <c r="F129" i="4"/>
  <c r="G129" i="4"/>
  <c r="G125" i="4" l="1"/>
  <c r="G126" i="4"/>
  <c r="G121" i="4"/>
  <c r="G120" i="4"/>
  <c r="G119" i="4"/>
  <c r="G127" i="4"/>
  <c r="G128" i="4"/>
  <c r="D6" i="2"/>
  <c r="D9" i="2"/>
  <c r="D13" i="2"/>
  <c r="C19" i="1"/>
  <c r="D12" i="2"/>
  <c r="G118" i="4"/>
  <c r="G117" i="4"/>
  <c r="D14" i="2" l="1"/>
  <c r="E9" i="3"/>
  <c r="E10" i="3"/>
  <c r="E11" i="3"/>
  <c r="E12" i="3"/>
  <c r="C9" i="5"/>
  <c r="C20" i="1"/>
  <c r="D7" i="2"/>
  <c r="D8" i="2"/>
  <c r="E6" i="2"/>
</calcChain>
</file>

<file path=xl/sharedStrings.xml><?xml version="1.0" encoding="utf-8"?>
<sst xmlns="http://schemas.openxmlformats.org/spreadsheetml/2006/main" count="936" uniqueCount="449">
  <si>
    <t>KEŞİF VE METRAJ RAPORU</t>
  </si>
  <si>
    <t>KOCASİNAN BELEDİYESİ — KAYSERİ</t>
  </si>
  <si>
    <t>Zümrüt Mah. Sosyal Tesis (Kocasinan Akademi) — Yeni Yapım, havuzlu (B+Z+Ara+1.Kat, 7.221 m²)</t>
  </si>
  <si>
    <t>İhale No</t>
  </si>
  <si>
    <t>2026/1011093</t>
  </si>
  <si>
    <t>İdare</t>
  </si>
  <si>
    <t>Kocasinan Belediyesi</t>
  </si>
  <si>
    <t>İl / İlçe</t>
  </si>
  <si>
    <t>Kayseri / Kocasinan</t>
  </si>
  <si>
    <t>İş Kapsamı</t>
  </si>
  <si>
    <t>Sosyal tesis YENİ YAPIM — betonarme karkas, kapalı yüzme havuzu + akademi</t>
  </si>
  <si>
    <t>Yapı</t>
  </si>
  <si>
    <t>Bodrum + Zemin + Ara Kat + 1. Kat · 7.221 m² brüt · 109 mahal · net 5.552 m²</t>
  </si>
  <si>
    <t>Temel / Zemin</t>
  </si>
  <si>
    <t>Radye 60 cm C40 + jet grout Ø60×12m (taşıma gücü 30-34 t/m²)</t>
  </si>
  <si>
    <t>Disiplinler</t>
  </si>
  <si>
    <t>İnşaat + Mekanik + Elektrik</t>
  </si>
  <si>
    <t>İhale Tarihi</t>
  </si>
  <si>
    <t>01.07.2026 · Süre 600 gün · Benzer iş B/III</t>
  </si>
  <si>
    <t>Hazırlama Tarihi</t>
  </si>
  <si>
    <t>Haziran 2026</t>
  </si>
  <si>
    <t>Hazırlayan</t>
  </si>
  <si>
    <t>Metraj Ofisi</t>
  </si>
  <si>
    <t>İletişim</t>
  </si>
  <si>
    <t>t.me/metrajofisi</t>
  </si>
  <si>
    <t>İNŞAAT MALİYETİ — Metraj Ofisi gerçek metraj (idarenin 91 pozu + özel)</t>
  </si>
  <si>
    <t>PROJE TUTARI — İnşaat %73,81 → resmî pursantajla tüm kalemler</t>
  </si>
  <si>
    <t>🩺 SAĞLIK: Birim maliyet ≈ 24.424 TL/m² — RG 2026 sosyal tesis/havuzlu bandında (22.000-28.000) · betonarme 0.437 m³/m² · net/brüt %77 → KEŞİF SAĞLIKLIDIR.</t>
  </si>
  <si>
    <t>İÇİNDEKİLER (tıklayınız)</t>
  </si>
  <si>
    <t>▸ 1. BEDEL ÖZETİ</t>
  </si>
  <si>
    <t>Disiplin bazında bedel + yöntem</t>
  </si>
  <si>
    <t>▸ 2. PURSANTAJ</t>
  </si>
  <si>
    <t>Resmî pursantajla proje dağılımı</t>
  </si>
  <si>
    <t>▸ 3. İNŞAAT METRAJ</t>
  </si>
  <si>
    <t>Grup × poz × miktar (PARAMETRİK)</t>
  </si>
  <si>
    <t>▸ 4. SAĞLIK KONTROLÜ</t>
  </si>
  <si>
    <t>RG 2026 birim maliyet</t>
  </si>
  <si>
    <t>▸ 5. MAHAL LİSTESİ</t>
  </si>
  <si>
    <t>109 mahal + alan + finiş</t>
  </si>
  <si>
    <t>▸ 6. PROFORMA</t>
  </si>
  <si>
    <t>Özel pozlar (CANLI, İnşaat'a bağlı)</t>
  </si>
  <si>
    <t>▸ 7. KAPSAM</t>
  </si>
  <si>
    <t>Dâhil / hariç</t>
  </si>
  <si>
    <t>▸ 8. NOTLAR</t>
  </si>
  <si>
    <t>Genel notlar</t>
  </si>
  <si>
    <t>← İÇİNDEKİLER</t>
  </si>
  <si>
    <t>BEDEL ÖZETİ — DİSİPLİN BAZINDA</t>
  </si>
  <si>
    <t>Disiplin</t>
  </si>
  <si>
    <t>Hesap Yöntemi</t>
  </si>
  <si>
    <t>Tutar (TL)</t>
  </si>
  <si>
    <t>Pay %</t>
  </si>
  <si>
    <t>● İNŞAAT İŞLERİ</t>
  </si>
  <si>
    <t>Metraj Ofisi GERÇEK metraj (statik+109 mahal+çevre+özel)</t>
  </si>
  <si>
    <t>● MEKANİK (havuz+nem alma+VRF+ısıtma+yangın)</t>
  </si>
  <si>
    <t>Resmî pursantaj %14,44 ile</t>
  </si>
  <si>
    <t>● ELEKTRİK (kuvvetli+zayıf akım+jeneratör)</t>
  </si>
  <si>
    <t>Resmî pursantaj %11,74 ile</t>
  </si>
  <si>
    <t>PROJE TUTARI (Metraj Ofisi)</t>
  </si>
  <si>
    <t>HESAP YÖNTEMİ — İNŞAAT METRAJ ANCHOR</t>
  </si>
  <si>
    <t>1. İnşaat maliyeti (gerçek metraj + özel pozlar)</t>
  </si>
  <si>
    <t>bkz 3. İnşaat Metraj</t>
  </si>
  <si>
    <t>2. İnşaat = resmî pursantajın %73,81'i → PROJE = İnşaat ÷ 0,7381</t>
  </si>
  <si>
    <t>resmî pursantaj anchor</t>
  </si>
  <si>
    <t>3. Mekanik + Elektrik = proje tutarının pursantaj payı</t>
  </si>
  <si>
    <t>%14,44 + %11,74</t>
  </si>
  <si>
    <t>NOT: KDV HARİÇtir; müteahhit kârı ve genel giderler birim fiyatlara DÂHİLDİR. İnşaat tutarı projeden GERÇEK geometrik metrajdır; mekanik+elektrik resmî pursantajla. PARAMETRİK: 3. İnşaat Metraj ve 6. Proforma'daki sarı miktar/fiyat hücrelerini değiştirince tüm tutarlar yeniden hesaplanır (Excel'de açın; otomatik hesap açık).</t>
  </si>
  <si>
    <t>PURSANTAJ — RESMÎ İCMALLE PROJE TUTARI DAĞILIMI</t>
  </si>
  <si>
    <t>İdarenin resmî Pursantaj İcmaline göre PROJE TUTARININ disiplinlere dağılımı. Proje Tutarı, İnşaat gerçek metrajı (%73,81) anchor alınarak hesaplanır. İnşaat tek grup; Mekanik 8, Elektrik 2 alt grup (alt kalem yüzdesi idare cetvelinde yok).</t>
  </si>
  <si>
    <t>#</t>
  </si>
  <si>
    <t>Disiplin / Alt Grup</t>
  </si>
  <si>
    <t>Resmî Pursantaj %</t>
  </si>
  <si>
    <t>İNŞAAT İŞLERİ (tek grup)</t>
  </si>
  <si>
    <t>Mekanik — Sıhhi/Kalorifer/Havalandırma/Havuz/Doğalgaz/VRF/Yangın/Sifonik</t>
  </si>
  <si>
    <t>Elektrik — Kuvvetli Akım + Zayıf Akım</t>
  </si>
  <si>
    <t>PROJE TUTARI</t>
  </si>
  <si>
    <t>İNŞAAT METRAJ — Metraj Ofisi'nin projeye göre hesapladığı proje maliyeti</t>
  </si>
  <si>
    <t>Miktarlar projeden GEOMETRİK ölçümle (statik kolon/perde cetveli + radye 60cm C40, 109 mahal alanı, dış çevre). 🟡 SARI hücreler (MİKTAR + BİRİM FİYAT) DÜZENLENEBİLİR; tutar = miktar×birim fiyat (formül). İnşaat toplamı = standart gruplar + İnşaat özel pozları (6. Proforma). Bir değeri değiştirince İnşaat/Proje/Mekanik/Elektrik/Sağlık OTOMATİK güncellenir.</t>
  </si>
  <si>
    <t>▸ 01 Zemin İyileştirme (Jet Grout)</t>
  </si>
  <si>
    <t>Poz No</t>
  </si>
  <si>
    <t>İmalat Tanımı</t>
  </si>
  <si>
    <t>Birim</t>
  </si>
  <si>
    <t>Miktar</t>
  </si>
  <si>
    <t>Birim Fiyat</t>
  </si>
  <si>
    <t>15.135.1001</t>
  </si>
  <si>
    <t>Jet grout Ø60×12m kolon (FLAG ~670ad, onaylı projeden)</t>
  </si>
  <si>
    <t>M</t>
  </si>
  <si>
    <t>ALT TOPLAM</t>
  </si>
  <si>
    <t>▸ 02 Kazı / Hafriyat</t>
  </si>
  <si>
    <t>15.120.1102</t>
  </si>
  <si>
    <t>Makine ile derin kazı (küskülük)</t>
  </si>
  <si>
    <t>M3</t>
  </si>
  <si>
    <t>15.125.1008</t>
  </si>
  <si>
    <t>Kırmataş dolgu/sıkıştırma</t>
  </si>
  <si>
    <t>▸ 03 Kaba Betonarme (Radye + Kolon/Perde + Döşeme + Kiriş)</t>
  </si>
  <si>
    <t>15.150.1008</t>
  </si>
  <si>
    <t>C40/50 radye betonu</t>
  </si>
  <si>
    <t>15.150.1004</t>
  </si>
  <si>
    <t>C20/25 betonu (kolon/perde/döşeme/kiriş)</t>
  </si>
  <si>
    <t>15.160.1004</t>
  </si>
  <si>
    <t>Ø14-28 nervürlü donatı (%55)</t>
  </si>
  <si>
    <t>Ton</t>
  </si>
  <si>
    <t>15.160.1003</t>
  </si>
  <si>
    <t>Ø8-12 nervürlü donatı (%35)</t>
  </si>
  <si>
    <t>15.160.1002</t>
  </si>
  <si>
    <t>Çelik hasır (%10)</t>
  </si>
  <si>
    <t>15.180.1003</t>
  </si>
  <si>
    <t>Plywood kalıp</t>
  </si>
  <si>
    <t>M2</t>
  </si>
  <si>
    <t>15.185.1005</t>
  </si>
  <si>
    <t>Kalıp iskelesi (0-4m)</t>
  </si>
  <si>
    <t>15.185.1008</t>
  </si>
  <si>
    <t>Kalıp iskelesi (8-10m, double-height)</t>
  </si>
  <si>
    <t>▸ 04 Temel &amp; Bodrum Yalıtımı</t>
  </si>
  <si>
    <t>Grobeton C20/25 (radye altı 10cm)</t>
  </si>
  <si>
    <t>15.255.1006</t>
  </si>
  <si>
    <t>2 kat 3+3mm membran (radye+bodrum perde)</t>
  </si>
  <si>
    <t>15.245.1002</t>
  </si>
  <si>
    <t>Geotekstil keçe</t>
  </si>
  <si>
    <t>15.341.2081</t>
  </si>
  <si>
    <t>Bodrum perde 6cm XPS</t>
  </si>
  <si>
    <t>15.200.1002</t>
  </si>
  <si>
    <t>Bodrum perde HDPE drenaj/koruma levha</t>
  </si>
  <si>
    <t>15.270.1009</t>
  </si>
  <si>
    <t>Kristalize su yalıtımı (ıslak hacim altı)</t>
  </si>
  <si>
    <t>▸ 05 Duvar (Örme + Sıva + Boya + Seramik)</t>
  </si>
  <si>
    <t>15.230.1006</t>
  </si>
  <si>
    <t>Bims blok duvar 19cm</t>
  </si>
  <si>
    <t>15.230.1004</t>
  </si>
  <si>
    <t>Bims blok duvar 15cm</t>
  </si>
  <si>
    <t>15.230.1301</t>
  </si>
  <si>
    <t>Bims lento</t>
  </si>
  <si>
    <t>15.275.1116</t>
  </si>
  <si>
    <t>Kaba sıva</t>
  </si>
  <si>
    <t>Kg</t>
  </si>
  <si>
    <t>15.280.1009</t>
  </si>
  <si>
    <t>Saten alçı (kuru hacim)</t>
  </si>
  <si>
    <t>15.540.1521</t>
  </si>
  <si>
    <t>İç cephe boya (kuru hacim)</t>
  </si>
  <si>
    <t>15.380.1056</t>
  </si>
  <si>
    <t>Duvar seramik 30x60 (ıslak hacim)</t>
  </si>
  <si>
    <t>15.540.1501</t>
  </si>
  <si>
    <t>Brüt beton yüzey sıvaya hazırlama (perde)</t>
  </si>
  <si>
    <t>▸ 06 Döşeme Kaplama</t>
  </si>
  <si>
    <t>15.250.1011</t>
  </si>
  <si>
    <t>Tesviye tabakası (tüm döşeme)</t>
  </si>
  <si>
    <t>15.385.1028</t>
  </si>
  <si>
    <t>Porselen/seramik döşeme 60x60</t>
  </si>
  <si>
    <t>15.365.1002</t>
  </si>
  <si>
    <t>Self leveling + PVC zemin (fitness/aerobik)</t>
  </si>
  <si>
    <t>15.455.1003</t>
  </si>
  <si>
    <t>PVC homojen kaplama (fitness)</t>
  </si>
  <si>
    <t>KG</t>
  </si>
  <si>
    <t>15.490.1002</t>
  </si>
  <si>
    <t>Laminat parke</t>
  </si>
  <si>
    <t>15.410.1113</t>
  </si>
  <si>
    <t>Mermer döşeme 3cm</t>
  </si>
  <si>
    <t>15.410.1313</t>
  </si>
  <si>
    <t>Mermer merdiven basamağı</t>
  </si>
  <si>
    <t>Karo halı</t>
  </si>
  <si>
    <t>15.495.1001</t>
  </si>
  <si>
    <t>Süpürgelik (kuru hacim)</t>
  </si>
  <si>
    <t>▸ 07 Tavan Kaplama</t>
  </si>
  <si>
    <t>15.530.1905</t>
  </si>
  <si>
    <t>Taşyünü/alçı askılı asma tavan</t>
  </si>
  <si>
    <t>15.535.1030</t>
  </si>
  <si>
    <t>Metal/alüminyum asma tavan 30x30</t>
  </si>
  <si>
    <t>Tavan sıva+saten</t>
  </si>
  <si>
    <t>15.540.1548</t>
  </si>
  <si>
    <t>Tavan boyası</t>
  </si>
  <si>
    <t>▸ 08 Dış Cephe (Mantolama + Kompozit)</t>
  </si>
  <si>
    <t>15.341.3003</t>
  </si>
  <si>
    <t>Dış cephe 8cm taşyünü mantolama</t>
  </si>
  <si>
    <t>15.540.1428</t>
  </si>
  <si>
    <t>Mineral sıva + silikon dış cephe boyası</t>
  </si>
  <si>
    <t>15.410.1411</t>
  </si>
  <si>
    <t>Beyaz mermer dış denizlik 3cm</t>
  </si>
  <si>
    <t>▸ 09 Çatı (Ahşap OSB + Membran + Çelik Çatı)</t>
  </si>
  <si>
    <t>15.320.1010</t>
  </si>
  <si>
    <t>Çelik aşık üzeri 60mm taşyünü + membran (çatı)</t>
  </si>
  <si>
    <t>2 kat 3+3mm membran (teras/çatı)</t>
  </si>
  <si>
    <t>15.165.1001</t>
  </si>
  <si>
    <t>Çelik çatı profil demir S235 (FLAG ~43ton, Tekla teyit)</t>
  </si>
  <si>
    <t>B.A. parapet brüt beton hazırlama</t>
  </si>
  <si>
    <t>▸ 10 Doğrama (Alüminyum + Isıcam)</t>
  </si>
  <si>
    <t>15.460.1010</t>
  </si>
  <si>
    <t>Isı yalıtımlı alüminyum doğrama (pencere+dış kapı)</t>
  </si>
  <si>
    <t>15.470.1216</t>
  </si>
  <si>
    <t>Isıcam 4+16+4 (alüminyum doğrama camı)</t>
  </si>
  <si>
    <t>15.510.1103</t>
  </si>
  <si>
    <t>Laminat kaplamalı iç kapı</t>
  </si>
  <si>
    <t>15.465.1002</t>
  </si>
  <si>
    <t>Kapı kilidi+kol+menteşe (takım)</t>
  </si>
  <si>
    <t>Ad</t>
  </si>
  <si>
    <t>▸ 11 Merdiven / Korkuluk / Müteferrik</t>
  </si>
  <si>
    <t>15.550.1001</t>
  </si>
  <si>
    <t>Alüminyum/demir korkuluk (kg)</t>
  </si>
  <si>
    <t>15.520.1002</t>
  </si>
  <si>
    <t>Mutfak tezgah altı dolabı</t>
  </si>
  <si>
    <t>15.520.1003</t>
  </si>
  <si>
    <t>Mutfak tezgah üstü dolabı</t>
  </si>
  <si>
    <t>15.440.1006</t>
  </si>
  <si>
    <t>Dilatasyon profili</t>
  </si>
  <si>
    <t>▸ 12 Havuz İnşaat</t>
  </si>
  <si>
    <t>15.270.1111</t>
  </si>
  <si>
    <t>Havuz çanağı %100 poliürea su yalıtımı</t>
  </si>
  <si>
    <t>Havuz içi sırlı porselen seramik</t>
  </si>
  <si>
    <t>PROFORMA</t>
  </si>
  <si>
    <t>+ İnşaat Özel Pozları (6. Proforma — kompozit cephe, jet grout harç, sauna, konferans...)</t>
  </si>
  <si>
    <t>İNŞAAT METRAJ TOPLAMI</t>
  </si>
  <si>
    <t>METRAJ OFİSİ İNŞAAT GRUP DAĞILIMI</t>
  </si>
  <si>
    <t>İnşaat Grubu</t>
  </si>
  <si>
    <t>Tutar TL</t>
  </si>
  <si>
    <t>Dağılım %</t>
  </si>
  <si>
    <t>01 Zemin İyileştirme (Jet Grout)</t>
  </si>
  <si>
    <t>02 Kazı / Hafriyat</t>
  </si>
  <si>
    <t>03 Kaba Betonarme (Radye + Kolon/Perde + Döşeme + Kiriş)</t>
  </si>
  <si>
    <t>04 Temel &amp; Bodrum Yalıtımı</t>
  </si>
  <si>
    <t>05 Duvar (Örme + Sıva + Boya + Seramik)</t>
  </si>
  <si>
    <t>06 Döşeme Kaplama</t>
  </si>
  <si>
    <t>07 Tavan Kaplama</t>
  </si>
  <si>
    <t>08 Dış Cephe (Mantolama + Kompozit)</t>
  </si>
  <si>
    <t>09 Çatı (Ahşap OSB + Membran + Çelik Çatı)</t>
  </si>
  <si>
    <t>10 Doğrama (Alüminyum + Isıcam)</t>
  </si>
  <si>
    <t>11 Merdiven / Korkuluk / Müteferrik</t>
  </si>
  <si>
    <t>12 Havuz İnşaat</t>
  </si>
  <si>
    <t>+ İnşaat Özel Pozları (Proforma)</t>
  </si>
  <si>
    <t>SAĞLIK KONTROLÜ — RG 2026 YAPI BİRİM MALİYETİ</t>
  </si>
  <si>
    <t>Resmî Gazete 03.02.2026 yapı yaklaşık birim maliyetleri ile karşılaştırma. Birim maliyet hücresi PROJE TUTARINA bağlı formüldür (parametrik).</t>
  </si>
  <si>
    <t>Gösterge</t>
  </si>
  <si>
    <t>Bu Keşif</t>
  </si>
  <si>
    <t>RG 2026 / Sektör Bandı</t>
  </si>
  <si>
    <t>Sonuç</t>
  </si>
  <si>
    <t>Birim maliyet (brüt 7.221 m²)</t>
  </si>
  <si>
    <t>22.000 – 28.000 (sosyal tesis / kapalı yüzme havuzu)</t>
  </si>
  <si>
    <t>✓ Banda oturuyor</t>
  </si>
  <si>
    <t>Kaba betonarme (m³/m²)</t>
  </si>
  <si>
    <t>0,437</t>
  </si>
  <si>
    <t>0,35 – 0,45 (havuzlu)</t>
  </si>
  <si>
    <t>✓ Normal</t>
  </si>
  <si>
    <t>Donatı oranı (kg/m³)</t>
  </si>
  <si>
    <t>135</t>
  </si>
  <si>
    <t>120 – 150 (radye+perde)</t>
  </si>
  <si>
    <t>✓ Tipik</t>
  </si>
  <si>
    <t>İnşaat payı (pursantaj)</t>
  </si>
  <si>
    <t>%73,81</t>
  </si>
  <si>
    <t>İdarenin resmî İcmali</t>
  </si>
  <si>
    <t>Birebir</t>
  </si>
  <si>
    <t>Net / brüt alan oranı</t>
  </si>
  <si>
    <t>%77</t>
  </si>
  <si>
    <t>%75 – %80</t>
  </si>
  <si>
    <t>Mekanik payı</t>
  </si>
  <si>
    <t>%14,44</t>
  </si>
  <si>
    <t>Havuzlu tesiste yüksek</t>
  </si>
  <si>
    <t>✓ Tutarlı</t>
  </si>
  <si>
    <t>SONUÇ: Proje tutarı ve metraj göstergeleri RG 2026 sosyal tesis/havuzlu bandı ve sektör normlarıyla tutarlıdır. KEŞİF SAĞLIKLIDIR.</t>
  </si>
  <si>
    <t>MAHAL LİSTESİ — 109 Mahal · net 5.552 m² (brüt %77)</t>
  </si>
  <si>
    <t>Mahal</t>
  </si>
  <si>
    <t>Alan m²</t>
  </si>
  <si>
    <t>Döşeme</t>
  </si>
  <si>
    <t>Duvar</t>
  </si>
  <si>
    <t>Tavan</t>
  </si>
  <si>
    <t>BAY FITNESS</t>
  </si>
  <si>
    <t>Şap + Self leveling + 2 mm PVC zemin kaplaması</t>
  </si>
  <si>
    <t>Kaba Sıva+Alçı Sıva+Saten Alçı+ Boya</t>
  </si>
  <si>
    <t>Kaba Sıva + Alçı Sıva + Saten Alçı + Tavan Boyası</t>
  </si>
  <si>
    <t>FUAYE</t>
  </si>
  <si>
    <t>Tesv. Tabakası+Seramik kaplama 60x120</t>
  </si>
  <si>
    <t>Alçıpanel Asma Tavan + Alçı sıva+ Saten Alçı +Boya</t>
  </si>
  <si>
    <t>KONFERANS SALONU(125 KİŞİLİK)</t>
  </si>
  <si>
    <t>Tesv. Tabakası + Karo Halı kaplama (60x60)</t>
  </si>
  <si>
    <t>Alçıpanel Asma Tavan + Alçı sıva+ Saten Alçı +Boya+Taşyünü Asma Tavan 60x60</t>
  </si>
  <si>
    <t>BAYAN AEROBİK</t>
  </si>
  <si>
    <t>Şap + Self leveling + 2 mm PVC Zemin Kaplaması</t>
  </si>
  <si>
    <t>BAY HAVUZ</t>
  </si>
  <si>
    <t>Polyürea Yalıtım + Geotekstil Keçe + 5 cm C20/25 Brüt Beton + Havuz Seramik kaplama 10X20</t>
  </si>
  <si>
    <t>Polyürea Yalıtım + Fileli Düzeltme Sıvası + Havuz Seramik Kaplama 10X20</t>
  </si>
  <si>
    <t>Kaba Sıva +İnce Sıva+ Mineral Sıva + Dış Cephe Boyası</t>
  </si>
  <si>
    <t>BAYAN HAVUZ</t>
  </si>
  <si>
    <t>Polyürea Yalıtım + Geotekstil Keçe + 5 cm C20/25 Brüt Beton + Seramik kaplama 10X20</t>
  </si>
  <si>
    <t>Polyürea Yalıtım + Fileli Düzeltme Sıvası + Seramik Kaplama 10X20</t>
  </si>
  <si>
    <t>KAT HOLÜ</t>
  </si>
  <si>
    <t>Tesv. Tabakası + Seramik Kaplama 60x60</t>
  </si>
  <si>
    <t>Alçıpanel Asma Tavan+Alçı Sıva +Saten Alçı +Boya+Taşyünü Asma Tavan 60x60</t>
  </si>
  <si>
    <t>BAY HAVUZ ÇEVRESİ</t>
  </si>
  <si>
    <t>Kaba Sıva + Seramik Kaplama (240 cm)</t>
  </si>
  <si>
    <t>BAYAN HAVUZ ÇEVRESİ</t>
  </si>
  <si>
    <t>KONFERANS SALONU(100 KİŞİLİK)</t>
  </si>
  <si>
    <t>HOL</t>
  </si>
  <si>
    <t>Kaba Sıva+İnce Sıva+ Boya</t>
  </si>
  <si>
    <t>Kaba Sıva +İnce Sıva + Tavan Boyası</t>
  </si>
  <si>
    <t>HAVUZ ÇANAĞI ALTI</t>
  </si>
  <si>
    <t>Tesv. Tabakası+seramik kaplama(60*60)</t>
  </si>
  <si>
    <t>—</t>
  </si>
  <si>
    <t>KAFE</t>
  </si>
  <si>
    <t>Tesv. Tabakası + Seramik Kaplama 60x120</t>
  </si>
  <si>
    <t>Alçıpanel Asma Tavan + Alçı sıva+ Saten Alçı +Boya /Baffle Asma Tavan</t>
  </si>
  <si>
    <t>BAYAN FITNESS</t>
  </si>
  <si>
    <t>BİLGİSAYAR ODASI</t>
  </si>
  <si>
    <t>Kaba Sıva+İnce Sıva+Boya</t>
  </si>
  <si>
    <t>Kaba Sıva + İnce Sıva + Tavan Boyası</t>
  </si>
  <si>
    <t>ODA -1</t>
  </si>
  <si>
    <t>ODA -2</t>
  </si>
  <si>
    <t>SINIF-1</t>
  </si>
  <si>
    <t>ATÖLYE-3</t>
  </si>
  <si>
    <t>MUTFAK</t>
  </si>
  <si>
    <t>Kaba Sıva+Alçı sıva+Saten Alçı +Boya</t>
  </si>
  <si>
    <t>Alçıpanel Asma Tavan+Alçı Sıva+Saten Alçı+Boya+Alüminyum Asma Tavan 30x30</t>
  </si>
  <si>
    <t>SINIF-3</t>
  </si>
  <si>
    <t>ATÖLYE-6</t>
  </si>
  <si>
    <t>ATÖLYE-4</t>
  </si>
  <si>
    <t>SINIF-2</t>
  </si>
  <si>
    <t>ATÖLYE-2</t>
  </si>
  <si>
    <t>ATÖLYE-1</t>
  </si>
  <si>
    <t>BAY SOYUNMA ODASI</t>
  </si>
  <si>
    <t>Kaba Sıva+Seramik Kaplama 30x60</t>
  </si>
  <si>
    <t>BAYAN SOYUNMA ODASI</t>
  </si>
  <si>
    <t>SU DEPOSU</t>
  </si>
  <si>
    <t>SOYUNMA ODASI</t>
  </si>
  <si>
    <t>Alüminyum Asma Tavan 30x30</t>
  </si>
  <si>
    <t>KAZAN DAİRESİ</t>
  </si>
  <si>
    <t>SAHNE</t>
  </si>
  <si>
    <t>Tesv. Tabakası + Karo Halı kaplama (50x50)</t>
  </si>
  <si>
    <t>NEM ALMA ŞAFTI</t>
  </si>
  <si>
    <t>SINIF-5</t>
  </si>
  <si>
    <t>ATÖLYE-5</t>
  </si>
  <si>
    <t>SINIF-4</t>
  </si>
  <si>
    <t>EĞİTMEN ODASI</t>
  </si>
  <si>
    <t>ELEKTRİK ODASI</t>
  </si>
  <si>
    <t>DEPO</t>
  </si>
  <si>
    <t>Kaba Sıva+ Seramik Kaplama 30x60</t>
  </si>
  <si>
    <t>KAT MERDİVENİ</t>
  </si>
  <si>
    <t>Tesv. Tabakası+Mermer Kaplama (Basamak(3cm)Rıht(2cm)</t>
  </si>
  <si>
    <t>ENGELLİ WC</t>
  </si>
  <si>
    <t>DUŞ</t>
  </si>
  <si>
    <t>BAYAN WC</t>
  </si>
  <si>
    <t>ABDSTHANE</t>
  </si>
  <si>
    <t>Kaba Sıva+Alçı Sıva+Saten Alçı+Tavan Boyası</t>
  </si>
  <si>
    <t>BAY MESCİT</t>
  </si>
  <si>
    <t>Tesv. Tabakası +Seramik Kaplama(60*60)+ Halı kaplama (60x60)</t>
  </si>
  <si>
    <t>DENGE TANKI</t>
  </si>
  <si>
    <t>Tesv. Betonu+Püskürtme Poliürea Su Yalıtımı</t>
  </si>
  <si>
    <t>Kaba Sıva+Püskürtme Poliürea Su Yalıtımı</t>
  </si>
  <si>
    <t>BAY WC</t>
  </si>
  <si>
    <t>RÜZGARLIK</t>
  </si>
  <si>
    <t>YANGIN MERDİVENİ</t>
  </si>
  <si>
    <t>BAYAN MESCİT</t>
  </si>
  <si>
    <t>GÜVENLİK HOLÜ</t>
  </si>
  <si>
    <t>ILIKLIK</t>
  </si>
  <si>
    <t>HAVUZ GEÇİŞ</t>
  </si>
  <si>
    <t>PROJEKSİYON ODASI</t>
  </si>
  <si>
    <t>Yükseltilmiş döşeme+ Karo Halı kaplama (60x60)</t>
  </si>
  <si>
    <t>Alçıpan Asma Tavan+Alçı Sıva+Saten Alçı+Tavan Boyası</t>
  </si>
  <si>
    <t>Kaba Sıva+İnce Sıva+Tavan Boyası</t>
  </si>
  <si>
    <t>TEMİZLİK ODASI</t>
  </si>
  <si>
    <t>MALZEME ODASI</t>
  </si>
  <si>
    <t>DİYETİSYEN ODASI</t>
  </si>
  <si>
    <t>Tesv. Tabakası + Şilte + Laminat Kaplama</t>
  </si>
  <si>
    <t>YÖNETİCİ ODASI</t>
  </si>
  <si>
    <t>KULİSLER</t>
  </si>
  <si>
    <t>Alçıpanel Asma Tavan</t>
  </si>
  <si>
    <t>YANGIN HOLÜ</t>
  </si>
  <si>
    <t>Kaba Sıva+ İnce Sıva + Boya</t>
  </si>
  <si>
    <t>ABDESTHANE</t>
  </si>
  <si>
    <t>KULİS</t>
  </si>
  <si>
    <t>Yükseltilmiş döşeme+ Karo Halı kaplama (50x50)</t>
  </si>
  <si>
    <t>TOPLAM (net)</t>
  </si>
  <si>
    <t>ÖZEL / PROFORMA POZLAR — düzenlenebilir kaynak</t>
  </si>
  <si>
    <t>Özel/analiz pozları standart birim fiyat veritabanında yoktur; fiyatlar TAHMİNİDİR. 🟡 SARI hücreler (MİKTAR + BİRİM FİYAT) DÜZENLENEBİLİR; tutar = formül. ⬛ İNŞAAT ÖZEL kalemleri (üst blok) İNŞAAT TOPLAMINA BAĞLIDIR → değiştirince Proje Tutarı, Mekanik, Elektrik ve Sağlık OTOMATİK güncellenir. Mekanik/Elektrik özel kalemleri (alt blok) ilgili disiplinde pursantaja dâhildir (yalnız bilgi, totale eklenmez).</t>
  </si>
  <si>
    <t>Özel İmalat</t>
  </si>
  <si>
    <t>Poz / Kaynak</t>
  </si>
  <si>
    <t>Tutar</t>
  </si>
  <si>
    <t>Not</t>
  </si>
  <si>
    <t>▸ İNŞAAT ÖZEL POZLARI — İnşaat toplamına EKLENİR (düzenle → totale yansır)</t>
  </si>
  <si>
    <t>Mineral dolgulu kompozit alüminyum cephe</t>
  </si>
  <si>
    <t>77.105.1001</t>
  </si>
  <si>
    <t>Dış cephe (PTT/İllerbank)</t>
  </si>
  <si>
    <t>Alüminyum petek tavan</t>
  </si>
  <si>
    <t>77.120.1002</t>
  </si>
  <si>
    <t>Tavan (PTT/İllerbank)</t>
  </si>
  <si>
    <t>Jet grout harç temini ve imalatı</t>
  </si>
  <si>
    <t>ÖZEL-13</t>
  </si>
  <si>
    <t>MT</t>
  </si>
  <si>
    <t>Ø60×12m; adet onaylı projeden</t>
  </si>
  <si>
    <t>Sauna kabini (Abachi+8mm cam kapı+13,5kW soba)</t>
  </si>
  <si>
    <t>ÖZEL-06</t>
  </si>
  <si>
    <t>TK</t>
  </si>
  <si>
    <t>1 takım komple</t>
  </si>
  <si>
    <t>Konferans koltuğu (125+100 kişilik)</t>
  </si>
  <si>
    <t>ÖZEL-14</t>
  </si>
  <si>
    <t>AD</t>
  </si>
  <si>
    <t>Salon koltukları</t>
  </si>
  <si>
    <t>Dökme kuvars tezgah</t>
  </si>
  <si>
    <t>ÖZEL-17</t>
  </si>
  <si>
    <t>Islak hacim/mutfak</t>
  </si>
  <si>
    <t>Fotoselli otomatik kayar kapı</t>
  </si>
  <si>
    <t>ÖZEL-15</t>
  </si>
  <si>
    <t>Giriş</t>
  </si>
  <si>
    <t>Kocasinan Akademi logo + yazı</t>
  </si>
  <si>
    <t>ÖZEL-18</t>
  </si>
  <si>
    <t>Cephe</t>
  </si>
  <si>
    <t>İNŞAAT ÖZEL TOPLAM</t>
  </si>
  <si>
    <t>▸ MEKANİK / ELEKTRİK ÖZEL POZLARI — pursantaja dâhil (bilgi, totale EKLENMEZ)</t>
  </si>
  <si>
    <t>Havuz mekanik paketi (filtre+pompa+dozaj+taşma)</t>
  </si>
  <si>
    <t>HAV-01…53</t>
  </si>
  <si>
    <t>MEKANİK — pursantaja dâhil (bilgi)</t>
  </si>
  <si>
    <t>Havuz nem alma santralı (ısı geri kazanımlı)</t>
  </si>
  <si>
    <t>NEM-01</t>
  </si>
  <si>
    <t>DMX LED dış cephe (RGB lineer+pano+spot)</t>
  </si>
  <si>
    <t>E-ÖZEL AYD</t>
  </si>
  <si>
    <t>ELEKTRİK — pursantaja dâhil (bilgi)</t>
  </si>
  <si>
    <t>Turnike (optik kanatlı 2 gövde + 8 kapı panel)</t>
  </si>
  <si>
    <t>35.800.33xx</t>
  </si>
  <si>
    <t>MEK/ELEK ÖZEL (bilgi)</t>
  </si>
  <si>
    <t>RAPOR KAPSAMI</t>
  </si>
  <si>
    <t>✓ RAPORA DÂHİL İMALATLAR</t>
  </si>
  <si>
    <t xml:space="preserve">  •  Zemin iyileştirme (jet grout Ø60×12m) + kazı/hafriyat</t>
  </si>
  <si>
    <t xml:space="preserve">  •  Kaba betonarme: radye 60cm C40 + kolon/perde/döşeme/kiriş C25 (statik cetvelinden)</t>
  </si>
  <si>
    <t xml:space="preserve">  •  Temel &amp; bodrum yalıtımı</t>
  </si>
  <si>
    <t xml:space="preserve">  •  İç kaplamalar — döşeme + duvar + tavan (109 mahal)</t>
  </si>
  <si>
    <t xml:space="preserve">  •  Dış cephe (8cm taşyünü mantolama + kompozit alüminyum)</t>
  </si>
  <si>
    <t xml:space="preserve">  •  Çatı (ahşap OSB + membran + cam yünü + çelik çatı)</t>
  </si>
  <si>
    <t xml:space="preserve">  •  Doğrama (alüminyum + ısıcam) + merdiven/korkuluk</t>
  </si>
  <si>
    <t xml:space="preserve">  •  Havuz inşaat (poliürea + seramik)</t>
  </si>
  <si>
    <t xml:space="preserve">  •  İnşaat özel pozları (sauna, konferans koltuğu, kuvars tezgah, fotosel kapı, logo, jet grout harç)</t>
  </si>
  <si>
    <t xml:space="preserve">  •  Mekanik (havuz+nem alma+VRF+ısıtma+yangın) + Elektrik (jeneratör+CCTV+DMX+turnike) — pursantajla</t>
  </si>
  <si>
    <t>✗ RAPORA DÂHİL OLMAYAN</t>
  </si>
  <si>
    <t xml:space="preserve">  ✗  KDV (%20)</t>
  </si>
  <si>
    <t xml:space="preserve">  ✗  Yüklenici kârı ve genel giderler (saf maliyet)</t>
  </si>
  <si>
    <t xml:space="preserve">  ✗  Arsa, ruhsat/harç, abonelik</t>
  </si>
  <si>
    <t xml:space="preserve">  ✗  Jet grout kesin adedi (onaylı projeden netleşir)</t>
  </si>
  <si>
    <t>GENEL NOTLAR</t>
  </si>
  <si>
    <t>1. KAPSAM</t>
  </si>
  <si>
    <t xml:space="preserve">    Kocasinan Belediyesi Zümrüt Mah. Sosyal Tesis (Kocasinan Akademi) yeni yapım — inşaat + mekanik + elektrik.</t>
  </si>
  <si>
    <t>2. YÖNTEM (ANCHOR)</t>
  </si>
  <si>
    <t xml:space="preserve">    İnşaat gerçek metrajı (özel pozlar dâhil) = resmî İnşaat pursantajının %73,81'i; proje tutarı = İnşaat ÷ 0,7381; mekanik %14,44 + elektrik %11,74 pursantajla.</t>
  </si>
  <si>
    <t>3. PARAMETRİK + CANLI PROFORMA</t>
  </si>
  <si>
    <t xml:space="preserve">    Excel parametriktir: 3. İnşaat Metraj ve 6. Proforma'daki SARI hücreler (miktar/birim fiyat) düzenlenebilir. PROFORMA'daki İNŞAAT ÖZEL pozları İnşaat toplamına BAĞLIDIR → değiştirince Proje/Mekanik/Elektrik/Sağlık otomatik güncellenir (calcMode=auto, fullCalcOnLoad). Mekanik/Elektrik özel kalemleri pursantaja dâhildir (bilgi).</t>
  </si>
  <si>
    <t>4. GEOMETRİ</t>
  </si>
  <si>
    <t xml:space="preserve">    Mahal alanları IK-MAHAL blokundan (109 mahal, net 5.552 m²=%77). Betonarme statik cetvelinden (TİP-1…12, radye 60cm C40, C25). Kat yük. kesitten (3,00/6,50/5,50 m).</t>
  </si>
  <si>
    <t>5. BİRİM FİYAT</t>
  </si>
  <si>
    <t xml:space="preserve">    ÇŞB 2026 Haziran + PTT/İllerbank (77.x). İdarenin 91 İnşaat pozu esas; özel pozlar (ÖZEL/77.x) proformada tahmini.</t>
  </si>
  <si>
    <t>6. SAĞLIK</t>
  </si>
  <si>
    <t xml:space="preserve">    Birim maliyet RG 2026 sosyal tesis/havuzlu bandında; betonarme/donatı/net-brüt sektör normunda — keşif sağlıklı (bkz. 4. Sağlık).</t>
  </si>
  <si>
    <t>7. FLAG</t>
  </si>
  <si>
    <t xml:space="preserve">    Jet grout adedi onaylı projeden (~670 varsayım). Doğrama ~140/150. Çelik çatı ~43 ton. Statikteki başka-proje şablonu KULLANILMADI.</t>
  </si>
  <si>
    <t>8. KDV / KÂR</t>
  </si>
  <si>
    <t xml:space="preserve">    KDV HARİÇtir; müteahhit kârı ve genel giderler birim fiyatlara DÂHİLDİR.</t>
  </si>
  <si>
    <t>9. GEÇERLİLİK</t>
  </si>
  <si>
    <t xml:space="preserve">    Rapor 90 gün güncel kabul edilir. Metraj Ofisi | t.me/metrajofisi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</si>
</sst>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TL&quot;"/>
    <numFmt numFmtId="165" formatCode="#,##0.0"/>
    <numFmt numFmtId="166" formatCode="0.0%"/>
    <numFmt numFmtId="167" formatCode="#,##0\ &quot;TL/m²&quot;"/>
  </numFmts>
  <fonts count="36" x14ac:knownFonts="1">
    <font>
      <sz val="11"/>
      <color theme="1"/>
      <name val="Calibri"/>
      <family val="2"/>
      <scheme val="minor"/>
    </font>
    <font>
      <b/>
      <u/>
      <sz val="9"/>
      <color rgb="FF2E75B6"/>
      <name val="Segoe UI"/>
    </font>
    <font>
      <b/>
      <sz val="14"/>
      <color rgb="FF9C5700"/>
      <name val="Segoe UI"/>
    </font>
    <font>
      <i/>
      <sz val="9"/>
      <color rgb="FF9C5700"/>
      <name val="Segoe UI"/>
    </font>
    <font>
      <b/>
      <sz val="11"/>
      <color rgb="FFFFFFFF"/>
      <name val="Segoe UI"/>
    </font>
    <font>
      <b/>
      <sz val="10"/>
      <color rgb="FFFFFFFF"/>
      <name val="Segoe UI"/>
    </font>
    <font>
      <sz val="10"/>
      <name val="Segoe UI"/>
    </font>
    <font>
      <sz val="9"/>
      <color rgb="FF9C5700"/>
      <name val="Segoe UI"/>
    </font>
    <font>
      <b/>
      <sz val="10"/>
      <color rgb="FF9C5700"/>
      <name val="Segoe UI"/>
    </font>
    <font>
      <i/>
      <sz val="9"/>
      <color rgb="FF595959"/>
      <name val="Segoe UI"/>
    </font>
    <font>
      <b/>
      <sz val="11"/>
      <color rgb="FFFFFFFF"/>
      <name val="Segoe UI"/>
    </font>
    <font>
      <sz val="9"/>
      <color rgb="FF595959"/>
      <name val="Segoe UI"/>
    </font>
    <font>
      <sz val="10"/>
      <color rgb="FF595959"/>
      <name val="Segoe UI"/>
    </font>
    <font>
      <b/>
      <sz val="12"/>
      <color rgb="FF1F4E79"/>
      <name val="Segoe UI"/>
    </font>
    <font>
      <b/>
      <sz val="9"/>
      <color rgb="FF9C5700"/>
      <name val="Segoe UI"/>
    </font>
    <font>
      <sz val="10"/>
      <color rgb="FF9C5700"/>
      <name val="Segoe UI"/>
    </font>
    <font>
      <b/>
      <sz val="9"/>
      <color rgb="FF1F4E79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12"/>
      <color rgb="FFFFFFFF"/>
      <name val="Segoe UI"/>
    </font>
    <font>
      <b/>
      <sz val="14"/>
      <color rgb="FF1F4E79"/>
      <name val="Segoe UI"/>
    </font>
    <font>
      <b/>
      <sz val="11"/>
      <color rgb="FF1F4E79"/>
      <name val="Segoe UI"/>
    </font>
    <font>
      <b/>
      <sz val="10"/>
      <name val="Segoe UI"/>
    </font>
    <font>
      <b/>
      <sz val="10"/>
      <color rgb="FF1F4E79"/>
      <name val="Segoe UI"/>
    </font>
    <font>
      <i/>
      <sz val="10"/>
      <color rgb="FF1F4E79"/>
      <name val="Segoe UI"/>
    </font>
    <font>
      <i/>
      <sz val="10"/>
      <color rgb="FF404040"/>
      <name val="Segoe UI"/>
    </font>
    <font>
      <b/>
      <sz val="9"/>
      <color rgb="FF548235"/>
      <name val="Segoe UI"/>
    </font>
    <font>
      <b/>
      <sz val="10"/>
      <color rgb="FF548235"/>
      <name val="Segoe UI"/>
    </font>
    <font>
      <sz val="8"/>
      <name val="Segoe UI"/>
    </font>
    <font>
      <b/>
      <sz val="22"/>
      <color rgb="FF1F4E79"/>
      <name val="Segoe UI"/>
    </font>
    <font>
      <b/>
      <sz val="16"/>
      <color rgb="FF2E75B6"/>
      <name val="Segoe UI"/>
    </font>
    <font>
      <b/>
      <sz val="10"/>
      <color rgb="FF595959"/>
      <name val="Segoe UI"/>
    </font>
    <font>
      <b/>
      <sz val="10.5"/>
      <color rgb="FFFFFFFF"/>
      <name val="Segoe UI"/>
    </font>
    <font>
      <b/>
      <sz val="13"/>
      <color rgb="FF1F4E79"/>
      <name val="Segoe UI"/>
    </font>
    <font>
      <b/>
      <sz val="9.5"/>
      <color rgb="FF548235"/>
      <name val="Segoe UI"/>
    </font>
    <font>
      <b/>
      <sz val="11"/>
      <color rgb="FF2E75B6"/>
      <name val="Segoe UI"/>
    </font>
  </fonts>
  <fills count="13">
    <fill>
      <patternFill patternType="none"/>
    </fill>
    <fill>
      <patternFill patternType="gray125"/>
    </fill>
    <fill>
      <patternFill patternType="solid">
        <fgColor rgb="FFFFF7E0"/>
      </patternFill>
    </fill>
    <fill>
      <patternFill patternType="solid">
        <fgColor rgb="FF9C5700"/>
      </patternFill>
    </fill>
    <fill>
      <patternFill patternType="solid">
        <fgColor rgb="FF2E75B6"/>
      </patternFill>
    </fill>
    <fill>
      <patternFill patternType="solid">
        <fgColor rgb="FFFFF6C8"/>
      </patternFill>
    </fill>
    <fill>
      <patternFill patternType="solid">
        <fgColor rgb="FF7F7F7F"/>
      </patternFill>
    </fill>
    <fill>
      <patternFill patternType="solid">
        <fgColor rgb="FFF2F2F2"/>
      </patternFill>
    </fill>
    <fill>
      <patternFill patternType="solid">
        <fgColor rgb="FFDEEBF7"/>
      </patternFill>
    </fill>
    <fill>
      <patternFill patternType="solid">
        <fgColor rgb="FF1F4E79"/>
      </patternFill>
    </fill>
    <fill>
      <patternFill patternType="solid">
        <fgColor rgb="FFC6EFCE"/>
      </patternFill>
    </fill>
    <fill>
      <patternFill patternType="solid">
        <fgColor rgb="FF548235"/>
      </patternFill>
    </fill>
    <fill>
      <patternFill patternType="solid">
        <fgColor rgb="FFC00000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2" fillId="7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2" fillId="4" borderId="2" xfId="0" applyFont="1" applyFill="1" applyBorder="1" applyAlignment="1">
      <alignment vertical="center" wrapText="1"/>
    </xf>
    <xf numFmtId="164" fontId="33" fillId="10" borderId="2" xfId="0" applyNumberFormat="1" applyFont="1" applyFill="1" applyBorder="1"/>
    <xf numFmtId="0" fontId="32" fillId="9" borderId="2" xfId="0" applyFont="1" applyFill="1" applyBorder="1" applyAlignment="1">
      <alignment vertical="center" wrapText="1"/>
    </xf>
    <xf numFmtId="0" fontId="0" fillId="0" borderId="1" xfId="0" applyBorder="1"/>
    <xf numFmtId="0" fontId="35" fillId="0" borderId="0" xfId="0" applyFont="1"/>
    <xf numFmtId="0" fontId="1" fillId="0" borderId="0" xfId="0" applyFont="1" applyAlignment="1">
      <alignment vertical="center" wrapText="1"/>
    </xf>
    <xf numFmtId="0" fontId="9" fillId="0" borderId="0" xfId="0" applyFont="1"/>
    <xf numFmtId="0" fontId="1" fillId="0" borderId="0" xfId="0" applyFont="1"/>
    <xf numFmtId="0" fontId="20" fillId="0" borderId="0" xfId="0" applyFont="1"/>
    <xf numFmtId="0" fontId="4" fillId="9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164" fontId="18" fillId="8" borderId="1" xfId="0" applyNumberFormat="1" applyFont="1" applyFill="1" applyBorder="1"/>
    <xf numFmtId="10" fontId="0" fillId="8" borderId="1" xfId="0" applyNumberFormat="1" applyFill="1" applyBorder="1" applyAlignment="1">
      <alignment horizontal="center" vertical="center"/>
    </xf>
    <xf numFmtId="0" fontId="9" fillId="8" borderId="1" xfId="0" applyFont="1" applyFill="1" applyBorder="1"/>
    <xf numFmtId="0" fontId="19" fillId="9" borderId="2" xfId="0" applyFont="1" applyFill="1" applyBorder="1"/>
    <xf numFmtId="0" fontId="0" fillId="9" borderId="2" xfId="0" applyFill="1" applyBorder="1"/>
    <xf numFmtId="164" fontId="19" fillId="9" borderId="2" xfId="0" applyNumberFormat="1" applyFont="1" applyFill="1" applyBorder="1"/>
    <xf numFmtId="9" fontId="10" fillId="0" borderId="0" xfId="0" applyNumberFormat="1" applyFont="1" applyAlignment="1">
      <alignment horizontal="center" vertical="center"/>
    </xf>
    <xf numFmtId="164" fontId="17" fillId="0" borderId="1" xfId="0" applyNumberFormat="1" applyFont="1" applyBorder="1"/>
    <xf numFmtId="0" fontId="9" fillId="0" borderId="1" xfId="0" applyFont="1" applyBorder="1" applyAlignment="1">
      <alignment vertical="center" wrapText="1"/>
    </xf>
    <xf numFmtId="164" fontId="23" fillId="10" borderId="1" xfId="0" applyNumberFormat="1" applyFont="1" applyFill="1" applyBorder="1"/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64" fontId="18" fillId="0" borderId="1" xfId="0" applyNumberFormat="1" applyFont="1" applyBorder="1"/>
    <xf numFmtId="0" fontId="0" fillId="7" borderId="1" xfId="0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0" fontId="0" fillId="7" borderId="1" xfId="0" applyNumberForma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165" fontId="8" fillId="5" borderId="1" xfId="0" applyNumberFormat="1" applyFont="1" applyFill="1" applyBorder="1" applyAlignment="1">
      <alignment horizontal="center" vertical="center"/>
    </xf>
    <xf numFmtId="4" fontId="8" fillId="5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/>
    <xf numFmtId="0" fontId="10" fillId="4" borderId="1" xfId="0" applyFont="1" applyFill="1" applyBorder="1" applyAlignment="1">
      <alignment horizontal="right" vertical="center"/>
    </xf>
    <xf numFmtId="164" fontId="5" fillId="4" borderId="1" xfId="0" applyNumberFormat="1" applyFont="1" applyFill="1" applyBorder="1"/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164" fontId="8" fillId="2" borderId="1" xfId="0" applyNumberFormat="1" applyFont="1" applyFill="1" applyBorder="1"/>
    <xf numFmtId="166" fontId="0" fillId="0" borderId="1" xfId="0" applyNumberFormat="1" applyBorder="1" applyAlignment="1">
      <alignment horizontal="center" vertical="center"/>
    </xf>
    <xf numFmtId="167" fontId="21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21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vertical="center" wrapText="1"/>
    </xf>
    <xf numFmtId="0" fontId="26" fillId="7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6" fillId="7" borderId="1" xfId="0" applyFont="1" applyFill="1" applyBorder="1"/>
    <xf numFmtId="165" fontId="0" fillId="7" borderId="1" xfId="0" applyNumberFormat="1" applyFill="1" applyBorder="1" applyAlignment="1">
      <alignment horizontal="center" vertical="center"/>
    </xf>
    <xf numFmtId="0" fontId="28" fillId="7" borderId="1" xfId="0" applyFont="1" applyFill="1" applyBorder="1" applyAlignment="1">
      <alignment vertical="center" wrapText="1"/>
    </xf>
    <xf numFmtId="0" fontId="6" fillId="0" borderId="1" xfId="0" applyFont="1" applyBorder="1"/>
    <xf numFmtId="165" fontId="0" fillId="0" borderId="1" xfId="0" applyNumberFormat="1" applyBorder="1" applyAlignment="1">
      <alignment horizontal="center" vertical="center"/>
    </xf>
    <xf numFmtId="0" fontId="28" fillId="0" borderId="1" xfId="0" applyFont="1" applyBorder="1" applyAlignment="1">
      <alignment vertical="center" wrapText="1"/>
    </xf>
    <xf numFmtId="0" fontId="10" fillId="9" borderId="0" xfId="0" applyFont="1" applyFill="1"/>
    <xf numFmtId="165" fontId="10" fillId="9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0" borderId="1" xfId="0" applyFont="1" applyBorder="1"/>
    <xf numFmtId="3" fontId="8" fillId="5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10" fillId="4" borderId="0" xfId="0" applyFont="1" applyFill="1" applyAlignment="1">
      <alignment horizontal="right" vertical="center"/>
    </xf>
    <xf numFmtId="0" fontId="11" fillId="0" borderId="1" xfId="0" applyFont="1" applyBorder="1"/>
    <xf numFmtId="3" fontId="8" fillId="7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/>
    <xf numFmtId="0" fontId="0" fillId="6" borderId="1" xfId="0" applyFill="1" applyBorder="1"/>
    <xf numFmtId="0" fontId="10" fillId="6" borderId="0" xfId="0" applyFont="1" applyFill="1" applyAlignment="1">
      <alignment horizontal="right" vertical="center"/>
    </xf>
    <xf numFmtId="164" fontId="5" fillId="6" borderId="1" xfId="0" applyNumberFormat="1" applyFont="1" applyFill="1" applyBorder="1"/>
    <xf numFmtId="0" fontId="19" fillId="11" borderId="0" xfId="0" applyFont="1" applyFill="1" applyAlignment="1">
      <alignment horizontal="center" vertical="center"/>
    </xf>
    <xf numFmtId="0" fontId="19" fillId="12" borderId="0" xfId="0" applyFont="1" applyFill="1" applyAlignment="1">
      <alignment horizontal="center" vertical="center"/>
    </xf>
    <xf numFmtId="0" fontId="21" fillId="8" borderId="1" xfId="0" applyFont="1" applyFill="1" applyBorder="1"/>
    <xf numFmtId="0" fontId="6" fillId="0" borderId="1" xfId="0" applyFont="1" applyBorder="1" applyAlignment="1">
      <alignment vertical="top" wrapText="1"/>
    </xf>
    <xf numFmtId="0" fontId="30" fillId="0" borderId="0" xfId="0" applyFont="1"/>
    <xf numFmtId="0" fontId="0" fillId="0" borderId="0" xfId="0"/>
    <xf numFmtId="0" fontId="34" fillId="10" borderId="1" xfId="0" applyFont="1" applyFill="1" applyBorder="1" applyAlignment="1">
      <alignment vertical="center" wrapText="1"/>
    </xf>
    <xf numFmtId="0" fontId="0" fillId="0" borderId="1" xfId="0" applyBorder="1"/>
    <xf numFmtId="0" fontId="31" fillId="0" borderId="0" xfId="0" applyFont="1"/>
    <xf numFmtId="0" fontId="29" fillId="0" borderId="0" xfId="0" applyFont="1"/>
    <xf numFmtId="0" fontId="22" fillId="10" borderId="1" xfId="0" applyFont="1" applyFill="1" applyBorder="1" applyAlignment="1">
      <alignment vertical="center" wrapText="1"/>
    </xf>
    <xf numFmtId="0" fontId="0" fillId="0" borderId="3" xfId="0" applyBorder="1"/>
    <xf numFmtId="0" fontId="24" fillId="8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20" fillId="0" borderId="0" xfId="0" applyFont="1"/>
    <xf numFmtId="0" fontId="25" fillId="8" borderId="0" xfId="0" applyFont="1" applyFill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right" vertical="center"/>
    </xf>
    <xf numFmtId="0" fontId="19" fillId="9" borderId="2" xfId="0" applyFont="1" applyFill="1" applyBorder="1" applyAlignment="1">
      <alignment horizontal="right" vertical="center"/>
    </xf>
    <xf numFmtId="0" fontId="9" fillId="8" borderId="0" xfId="0" applyFont="1" applyFill="1" applyAlignment="1">
      <alignment vertical="top" wrapText="1"/>
    </xf>
    <xf numFmtId="0" fontId="13" fillId="0" borderId="0" xfId="0" applyFont="1"/>
    <xf numFmtId="0" fontId="4" fillId="4" borderId="1" xfId="0" applyFont="1" applyFill="1" applyBorder="1" applyAlignment="1">
      <alignment horizontal="center" vertical="center"/>
    </xf>
    <xf numFmtId="0" fontId="27" fillId="10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top" wrapText="1"/>
    </xf>
    <xf numFmtId="0" fontId="2" fillId="0" borderId="0" xfId="0" applyFont="1"/>
    <xf numFmtId="0" fontId="5" fillId="6" borderId="1" xfId="0" applyFont="1" applyFill="1" applyBorder="1"/>
    <xf numFmtId="0" fontId="5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1"/>
  <sheetViews>
    <sheetView topLeftCell="A14" workbookViewId="0"/>
  </sheetViews>
  <sheetFormatPr defaultRowHeight="14.4" x14ac:dyDescent="0.3"/>
  <cols>
    <col min="1" max="1" width="3" customWidth="1"/>
    <col min="2" max="2" width="48" customWidth="1"/>
    <col min="3" max="3" width="46" customWidth="1"/>
  </cols>
  <sheetData>
    <row r="2" spans="2:3" ht="32.4" x14ac:dyDescent="0.7">
      <c r="B2" s="76" t="s">
        <v>0</v>
      </c>
      <c r="C2" s="72"/>
    </row>
    <row r="4" spans="2:3" ht="24.6" x14ac:dyDescent="0.55000000000000004">
      <c r="B4" s="71" t="s">
        <v>1</v>
      </c>
      <c r="C4" s="72"/>
    </row>
    <row r="5" spans="2:3" ht="15" x14ac:dyDescent="0.35">
      <c r="B5" s="75" t="s">
        <v>2</v>
      </c>
      <c r="C5" s="72"/>
    </row>
    <row r="7" spans="2:3" ht="19.95" customHeight="1" x14ac:dyDescent="0.3">
      <c r="B7" s="1" t="s">
        <v>3</v>
      </c>
      <c r="C7" s="2" t="s">
        <v>4</v>
      </c>
    </row>
    <row r="8" spans="2:3" ht="19.95" customHeight="1" x14ac:dyDescent="0.3">
      <c r="B8" s="1" t="s">
        <v>5</v>
      </c>
      <c r="C8" s="2" t="s">
        <v>6</v>
      </c>
    </row>
    <row r="9" spans="2:3" ht="19.95" customHeight="1" x14ac:dyDescent="0.3">
      <c r="B9" s="1" t="s">
        <v>7</v>
      </c>
      <c r="C9" s="2" t="s">
        <v>8</v>
      </c>
    </row>
    <row r="10" spans="2:3" ht="30" customHeight="1" x14ac:dyDescent="0.3">
      <c r="B10" s="1" t="s">
        <v>9</v>
      </c>
      <c r="C10" s="2" t="s">
        <v>10</v>
      </c>
    </row>
    <row r="11" spans="2:3" ht="30" customHeight="1" x14ac:dyDescent="0.3">
      <c r="B11" s="1" t="s">
        <v>11</v>
      </c>
      <c r="C11" s="2" t="s">
        <v>12</v>
      </c>
    </row>
    <row r="12" spans="2:3" ht="30" customHeight="1" x14ac:dyDescent="0.3">
      <c r="B12" s="1" t="s">
        <v>13</v>
      </c>
      <c r="C12" s="2" t="s">
        <v>14</v>
      </c>
    </row>
    <row r="13" spans="2:3" ht="19.95" customHeight="1" x14ac:dyDescent="0.3">
      <c r="B13" s="1" t="s">
        <v>15</v>
      </c>
      <c r="C13" s="2" t="s">
        <v>16</v>
      </c>
    </row>
    <row r="14" spans="2:3" ht="19.95" customHeight="1" x14ac:dyDescent="0.3">
      <c r="B14" s="1" t="s">
        <v>17</v>
      </c>
      <c r="C14" s="2" t="s">
        <v>18</v>
      </c>
    </row>
    <row r="15" spans="2:3" ht="19.95" customHeight="1" x14ac:dyDescent="0.3">
      <c r="B15" s="1" t="s">
        <v>19</v>
      </c>
      <c r="C15" s="2" t="s">
        <v>20</v>
      </c>
    </row>
    <row r="16" spans="2:3" ht="19.95" customHeight="1" x14ac:dyDescent="0.3">
      <c r="B16" s="1" t="s">
        <v>21</v>
      </c>
      <c r="C16" s="2" t="s">
        <v>22</v>
      </c>
    </row>
    <row r="17" spans="2:3" ht="19.95" customHeight="1" x14ac:dyDescent="0.3">
      <c r="B17" s="1" t="s">
        <v>23</v>
      </c>
      <c r="C17" s="2" t="s">
        <v>24</v>
      </c>
    </row>
    <row r="19" spans="2:3" ht="31.95" customHeight="1" x14ac:dyDescent="0.45">
      <c r="B19" s="3" t="s">
        <v>25</v>
      </c>
      <c r="C19" s="4">
        <f>'3. İNŞAAT METRAJ'!G113</f>
        <v>139568731.29099998</v>
      </c>
    </row>
    <row r="20" spans="2:3" ht="31.95" customHeight="1" x14ac:dyDescent="0.45">
      <c r="B20" s="5" t="s">
        <v>26</v>
      </c>
      <c r="C20" s="4">
        <f>'1. BEDEL ÖZETİ'!D9</f>
        <v>189085751.56884205</v>
      </c>
    </row>
    <row r="21" spans="2:3" ht="30" customHeight="1" x14ac:dyDescent="0.3">
      <c r="B21" s="73" t="s">
        <v>27</v>
      </c>
      <c r="C21" s="74"/>
    </row>
    <row r="23" spans="2:3" ht="16.8" x14ac:dyDescent="0.4">
      <c r="B23" s="7" t="s">
        <v>28</v>
      </c>
    </row>
    <row r="24" spans="2:3" ht="18" customHeight="1" x14ac:dyDescent="0.3">
      <c r="B24" s="8" t="s">
        <v>29</v>
      </c>
      <c r="C24" s="9" t="s">
        <v>30</v>
      </c>
    </row>
    <row r="25" spans="2:3" ht="18" customHeight="1" x14ac:dyDescent="0.3">
      <c r="B25" s="8" t="s">
        <v>31</v>
      </c>
      <c r="C25" s="9" t="s">
        <v>32</v>
      </c>
    </row>
    <row r="26" spans="2:3" ht="18" customHeight="1" x14ac:dyDescent="0.3">
      <c r="B26" s="8" t="s">
        <v>33</v>
      </c>
      <c r="C26" s="9" t="s">
        <v>34</v>
      </c>
    </row>
    <row r="27" spans="2:3" ht="18" customHeight="1" x14ac:dyDescent="0.3">
      <c r="B27" s="8" t="s">
        <v>35</v>
      </c>
      <c r="C27" s="9" t="s">
        <v>36</v>
      </c>
    </row>
    <row r="28" spans="2:3" ht="18" customHeight="1" x14ac:dyDescent="0.3">
      <c r="B28" s="8" t="s">
        <v>37</v>
      </c>
      <c r="C28" s="9" t="s">
        <v>38</v>
      </c>
    </row>
    <row r="29" spans="2:3" ht="18" customHeight="1" x14ac:dyDescent="0.3">
      <c r="B29" s="8" t="s">
        <v>39</v>
      </c>
      <c r="C29" s="9" t="s">
        <v>40</v>
      </c>
    </row>
    <row r="30" spans="2:3" ht="18" customHeight="1" x14ac:dyDescent="0.3">
      <c r="B30" s="8" t="s">
        <v>41</v>
      </c>
      <c r="C30" s="9" t="s">
        <v>42</v>
      </c>
    </row>
    <row r="31" spans="2:3" ht="18" customHeight="1" x14ac:dyDescent="0.3">
      <c r="B31" s="8" t="s">
        <v>43</v>
      </c>
      <c r="C31" s="9" t="s">
        <v>44</v>
      </c>
    </row>
  </sheetData>
  <mergeCells count="4">
    <mergeCell ref="B4:C4"/>
    <mergeCell ref="B21:C21"/>
    <mergeCell ref="B5:C5"/>
    <mergeCell ref="B2:C2"/>
  </mergeCells>
  <hyperlinks>
    <hyperlink ref="B24" location="'1. BEDEL ÖZETİ'!A1" display="▸ 1. BEDEL ÖZETİ" xr:uid="{00000000-0004-0000-0000-000000000000}"/>
    <hyperlink ref="B25" location="'2. PURSANTAJ'!A1" display="▸ 2. PURSANTAJ" xr:uid="{00000000-0004-0000-0000-000001000000}"/>
    <hyperlink ref="B26" location="'3. İNŞAAT METRAJ'!A1" display="▸ 3. İNŞAAT METRAJ" xr:uid="{00000000-0004-0000-0000-000002000000}"/>
    <hyperlink ref="B27" location="'4. SAĞLIK KONTROLÜ'!A1" display="▸ 4. SAĞLIK KONTROLÜ" xr:uid="{00000000-0004-0000-0000-000003000000}"/>
    <hyperlink ref="B28" location="'5. MAHAL LİSTESİ'!A1" display="▸ 5. MAHAL LİSTESİ" xr:uid="{00000000-0004-0000-0000-000004000000}"/>
    <hyperlink ref="B29" location="'6. PROFORMA'!A1" display="▸ 6. PROFORMA" xr:uid="{00000000-0004-0000-0000-000005000000}"/>
    <hyperlink ref="B30" location="'7. KAPSAM'!A1" display="▸ 7. KAPSAM" xr:uid="{00000000-0004-0000-0000-000006000000}"/>
    <hyperlink ref="B31" location="'8. NOTLAR'!A1" display="▸ 8. NOTLAR" xr:uid="{00000000-0004-0000-0000-000007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6"/>
  <sheetViews>
    <sheetView workbookViewId="0"/>
  </sheetViews>
  <sheetFormatPr defaultRowHeight="14.4" x14ac:dyDescent="0.3"/>
  <cols>
    <col min="1" max="1" width="3" customWidth="1"/>
    <col min="2" max="2" width="46" customWidth="1"/>
    <col min="3" max="3" width="26.5546875" customWidth="1"/>
    <col min="4" max="4" width="20.21875" customWidth="1"/>
    <col min="5" max="5" width="12" customWidth="1"/>
  </cols>
  <sheetData>
    <row r="1" spans="2:5" x14ac:dyDescent="0.3">
      <c r="B1" s="10" t="s">
        <v>45</v>
      </c>
    </row>
    <row r="3" spans="2:5" ht="20.399999999999999" x14ac:dyDescent="0.45">
      <c r="B3" s="82" t="s">
        <v>46</v>
      </c>
      <c r="C3" s="72"/>
      <c r="D3" s="72"/>
      <c r="E3" s="72"/>
    </row>
    <row r="5" spans="2:5" ht="16.8" x14ac:dyDescent="0.3">
      <c r="B5" s="12" t="s">
        <v>47</v>
      </c>
      <c r="C5" s="12" t="s">
        <v>48</v>
      </c>
      <c r="D5" s="12" t="s">
        <v>49</v>
      </c>
      <c r="E5" s="12" t="s">
        <v>50</v>
      </c>
    </row>
    <row r="6" spans="2:5" ht="28.05" customHeight="1" x14ac:dyDescent="0.35">
      <c r="B6" s="13" t="s">
        <v>51</v>
      </c>
      <c r="C6" s="14" t="s">
        <v>52</v>
      </c>
      <c r="D6" s="15">
        <f>'3. İNŞAAT METRAJ'!G113</f>
        <v>139568731.29099998</v>
      </c>
      <c r="E6" s="16">
        <f>D6/D9</f>
        <v>0.738124</v>
      </c>
    </row>
    <row r="7" spans="2:5" ht="28.05" customHeight="1" x14ac:dyDescent="0.35">
      <c r="B7" s="13" t="s">
        <v>53</v>
      </c>
      <c r="C7" s="17" t="s">
        <v>54</v>
      </c>
      <c r="D7" s="15">
        <f>D9*0.144438</f>
        <v>27311167.785100412</v>
      </c>
      <c r="E7" s="16">
        <v>0.14443800000000001</v>
      </c>
    </row>
    <row r="8" spans="2:5" ht="28.05" customHeight="1" x14ac:dyDescent="0.35">
      <c r="B8" s="13" t="s">
        <v>55</v>
      </c>
      <c r="C8" s="17" t="s">
        <v>56</v>
      </c>
      <c r="D8" s="15">
        <f>D9*0.117438</f>
        <v>22205852.492741674</v>
      </c>
      <c r="E8" s="16">
        <v>0.117438</v>
      </c>
    </row>
    <row r="9" spans="2:5" ht="25.95" customHeight="1" x14ac:dyDescent="0.45">
      <c r="B9" s="18" t="s">
        <v>57</v>
      </c>
      <c r="C9" s="19"/>
      <c r="D9" s="20">
        <f>'3. İNŞAAT METRAJ'!G113/0.738124</f>
        <v>189085751.56884205</v>
      </c>
      <c r="E9" s="21">
        <v>1</v>
      </c>
    </row>
    <row r="11" spans="2:5" ht="16.8" x14ac:dyDescent="0.3">
      <c r="B11" s="81" t="s">
        <v>58</v>
      </c>
      <c r="C11" s="72"/>
      <c r="D11" s="72"/>
      <c r="E11" s="72"/>
    </row>
    <row r="12" spans="2:5" ht="24" customHeight="1" x14ac:dyDescent="0.35">
      <c r="B12" s="80" t="s">
        <v>59</v>
      </c>
      <c r="C12" s="78"/>
      <c r="D12" s="22">
        <f>'3. İNŞAAT METRAJ'!G113</f>
        <v>139568731.29099998</v>
      </c>
      <c r="E12" s="23" t="s">
        <v>60</v>
      </c>
    </row>
    <row r="13" spans="2:5" ht="24" customHeight="1" x14ac:dyDescent="0.35">
      <c r="B13" s="77" t="s">
        <v>61</v>
      </c>
      <c r="C13" s="78"/>
      <c r="D13" s="24">
        <f>'3. İNŞAAT METRAJ'!G113/0.738124</f>
        <v>189085751.56884205</v>
      </c>
      <c r="E13" s="23" t="s">
        <v>62</v>
      </c>
    </row>
    <row r="14" spans="2:5" ht="24" customHeight="1" x14ac:dyDescent="0.35">
      <c r="B14" s="80" t="s">
        <v>63</v>
      </c>
      <c r="C14" s="78"/>
      <c r="D14" s="22">
        <f>D9*(0.144438+0.117438)</f>
        <v>49517020.277842082</v>
      </c>
      <c r="E14" s="23" t="s">
        <v>64</v>
      </c>
    </row>
    <row r="16" spans="2:5" ht="49.95" customHeight="1" x14ac:dyDescent="0.3">
      <c r="B16" s="79" t="s">
        <v>65</v>
      </c>
      <c r="C16" s="74"/>
      <c r="D16" s="74"/>
      <c r="E16" s="74"/>
    </row>
  </sheetData>
  <mergeCells count="6">
    <mergeCell ref="B13:C13"/>
    <mergeCell ref="B16:E16"/>
    <mergeCell ref="B14:C14"/>
    <mergeCell ref="B11:E11"/>
    <mergeCell ref="B3:E3"/>
    <mergeCell ref="B12:C12"/>
  </mergeCells>
  <hyperlinks>
    <hyperlink ref="B1" location="'KAPAK'!A1" display="← İÇİNDEKİLER" xr:uid="{00000000-0004-0000-0100-000000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2"/>
  <sheetViews>
    <sheetView workbookViewId="0"/>
  </sheetViews>
  <sheetFormatPr defaultRowHeight="14.4" x14ac:dyDescent="0.3"/>
  <cols>
    <col min="1" max="1" width="3" customWidth="1"/>
    <col min="2" max="2" width="5" customWidth="1"/>
    <col min="3" max="3" width="40" customWidth="1"/>
    <col min="4" max="4" width="16" customWidth="1"/>
    <col min="5" max="5" width="18" customWidth="1"/>
  </cols>
  <sheetData>
    <row r="1" spans="2:5" x14ac:dyDescent="0.3">
      <c r="B1" s="10" t="s">
        <v>45</v>
      </c>
    </row>
    <row r="3" spans="2:5" ht="20.399999999999999" x14ac:dyDescent="0.45">
      <c r="B3" s="82" t="s">
        <v>66</v>
      </c>
      <c r="C3" s="72"/>
      <c r="D3" s="72"/>
      <c r="E3" s="72"/>
    </row>
    <row r="4" spans="2:5" x14ac:dyDescent="0.3">
      <c r="B4" s="83" t="s">
        <v>67</v>
      </c>
      <c r="C4" s="72"/>
      <c r="D4" s="72"/>
      <c r="E4" s="72"/>
    </row>
    <row r="5" spans="2:5" x14ac:dyDescent="0.3">
      <c r="B5" s="72"/>
      <c r="C5" s="72"/>
      <c r="D5" s="72"/>
      <c r="E5" s="72"/>
    </row>
    <row r="6" spans="2:5" x14ac:dyDescent="0.3">
      <c r="B6" s="72"/>
      <c r="C6" s="72"/>
      <c r="D6" s="72"/>
      <c r="E6" s="72"/>
    </row>
    <row r="8" spans="2:5" ht="16.8" x14ac:dyDescent="0.3">
      <c r="B8" s="12" t="s">
        <v>68</v>
      </c>
      <c r="C8" s="12" t="s">
        <v>69</v>
      </c>
      <c r="D8" s="12" t="s">
        <v>70</v>
      </c>
      <c r="E8" s="12" t="s">
        <v>49</v>
      </c>
    </row>
    <row r="9" spans="2:5" ht="30" customHeight="1" x14ac:dyDescent="0.35">
      <c r="B9" s="25">
        <v>1</v>
      </c>
      <c r="C9" s="2" t="s">
        <v>71</v>
      </c>
      <c r="D9" s="26">
        <v>0.738124</v>
      </c>
      <c r="E9" s="27">
        <f>'1. BEDEL ÖZETİ'!D9*0.738124</f>
        <v>139568731.29099998</v>
      </c>
    </row>
    <row r="10" spans="2:5" ht="30" customHeight="1" x14ac:dyDescent="0.35">
      <c r="B10" s="28">
        <v>2</v>
      </c>
      <c r="C10" s="29" t="s">
        <v>72</v>
      </c>
      <c r="D10" s="30">
        <v>0.14443800000000001</v>
      </c>
      <c r="E10" s="27">
        <f>'1. BEDEL ÖZETİ'!D9*0.144438</f>
        <v>27311167.785100412</v>
      </c>
    </row>
    <row r="11" spans="2:5" ht="30" customHeight="1" x14ac:dyDescent="0.35">
      <c r="B11" s="25">
        <v>3</v>
      </c>
      <c r="C11" s="2" t="s">
        <v>73</v>
      </c>
      <c r="D11" s="26">
        <v>0.117438</v>
      </c>
      <c r="E11" s="27">
        <f>'1. BEDEL ÖZETİ'!D9*0.117438</f>
        <v>22205852.492741674</v>
      </c>
    </row>
    <row r="12" spans="2:5" ht="25.95" customHeight="1" x14ac:dyDescent="0.45">
      <c r="B12" s="19"/>
      <c r="C12" s="18" t="s">
        <v>74</v>
      </c>
      <c r="D12" s="21">
        <v>1</v>
      </c>
      <c r="E12" s="20">
        <f>'1. BEDEL ÖZETİ'!D9</f>
        <v>189085751.56884205</v>
      </c>
    </row>
  </sheetData>
  <mergeCells count="2">
    <mergeCell ref="B4:E6"/>
    <mergeCell ref="B3:E3"/>
  </mergeCells>
  <hyperlinks>
    <hyperlink ref="B1" location="'KAPAK'!A1" display="← İÇİNDEKİLER" xr:uid="{00000000-0004-0000-0200-000000000000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29"/>
  <sheetViews>
    <sheetView topLeftCell="A4" workbookViewId="0"/>
  </sheetViews>
  <sheetFormatPr defaultRowHeight="14.4" x14ac:dyDescent="0.3"/>
  <cols>
    <col min="1" max="1" width="3" customWidth="1"/>
    <col min="2" max="2" width="15" customWidth="1"/>
    <col min="3" max="3" width="46" customWidth="1"/>
    <col min="4" max="4" width="7" customWidth="1"/>
    <col min="5" max="5" width="10" customWidth="1"/>
    <col min="6" max="6" width="12" customWidth="1"/>
    <col min="7" max="7" width="15" customWidth="1"/>
  </cols>
  <sheetData>
    <row r="1" spans="2:7" x14ac:dyDescent="0.3">
      <c r="B1" s="10" t="s">
        <v>45</v>
      </c>
    </row>
    <row r="3" spans="2:7" ht="19.2" x14ac:dyDescent="0.45">
      <c r="B3" s="88" t="s">
        <v>75</v>
      </c>
      <c r="C3" s="72"/>
      <c r="D3" s="72"/>
      <c r="E3" s="72"/>
      <c r="F3" s="72"/>
      <c r="G3" s="72"/>
    </row>
    <row r="4" spans="2:7" x14ac:dyDescent="0.3">
      <c r="B4" s="87" t="s">
        <v>76</v>
      </c>
      <c r="C4" s="72"/>
      <c r="D4" s="72"/>
      <c r="E4" s="72"/>
      <c r="F4" s="72"/>
      <c r="G4" s="72"/>
    </row>
    <row r="5" spans="2:7" x14ac:dyDescent="0.3">
      <c r="B5" s="72"/>
      <c r="C5" s="72"/>
      <c r="D5" s="72"/>
      <c r="E5" s="72"/>
      <c r="F5" s="72"/>
      <c r="G5" s="72"/>
    </row>
    <row r="6" spans="2:7" x14ac:dyDescent="0.3">
      <c r="B6" s="72"/>
      <c r="C6" s="72"/>
      <c r="D6" s="72"/>
      <c r="E6" s="72"/>
      <c r="F6" s="72"/>
      <c r="G6" s="72"/>
    </row>
    <row r="8" spans="2:7" x14ac:dyDescent="0.3">
      <c r="B8" s="84" t="s">
        <v>77</v>
      </c>
      <c r="C8" s="74"/>
      <c r="D8" s="74"/>
      <c r="E8" s="74"/>
      <c r="F8" s="74"/>
      <c r="G8" s="74"/>
    </row>
    <row r="9" spans="2:7" ht="16.8" x14ac:dyDescent="0.3">
      <c r="B9" s="12" t="s">
        <v>78</v>
      </c>
      <c r="C9" s="12" t="s">
        <v>79</v>
      </c>
      <c r="D9" s="12" t="s">
        <v>80</v>
      </c>
      <c r="E9" s="12" t="s">
        <v>81</v>
      </c>
      <c r="F9" s="12" t="s">
        <v>82</v>
      </c>
      <c r="G9" s="12" t="s">
        <v>49</v>
      </c>
    </row>
    <row r="10" spans="2:7" ht="24" customHeight="1" x14ac:dyDescent="0.35">
      <c r="B10" s="31" t="s">
        <v>83</v>
      </c>
      <c r="C10" s="32" t="s">
        <v>84</v>
      </c>
      <c r="D10" s="25" t="s">
        <v>85</v>
      </c>
      <c r="E10" s="33">
        <v>8040</v>
      </c>
      <c r="F10" s="34">
        <v>1473.51</v>
      </c>
      <c r="G10" s="35">
        <f>E10*F10</f>
        <v>11847020.4</v>
      </c>
    </row>
    <row r="11" spans="2:7" ht="19.95" customHeight="1" x14ac:dyDescent="0.35">
      <c r="B11" s="6"/>
      <c r="C11" s="6"/>
      <c r="D11" s="6"/>
      <c r="E11" s="6"/>
      <c r="F11" s="36" t="s">
        <v>86</v>
      </c>
      <c r="G11" s="37">
        <f>SUM(G10:G10)</f>
        <v>11847020.4</v>
      </c>
    </row>
    <row r="13" spans="2:7" x14ac:dyDescent="0.3">
      <c r="B13" s="84" t="s">
        <v>87</v>
      </c>
      <c r="C13" s="74"/>
      <c r="D13" s="74"/>
      <c r="E13" s="74"/>
      <c r="F13" s="74"/>
      <c r="G13" s="74"/>
    </row>
    <row r="14" spans="2:7" ht="16.8" x14ac:dyDescent="0.3">
      <c r="B14" s="12" t="s">
        <v>78</v>
      </c>
      <c r="C14" s="12" t="s">
        <v>79</v>
      </c>
      <c r="D14" s="12" t="s">
        <v>80</v>
      </c>
      <c r="E14" s="12" t="s">
        <v>81</v>
      </c>
      <c r="F14" s="12" t="s">
        <v>82</v>
      </c>
      <c r="G14" s="12" t="s">
        <v>49</v>
      </c>
    </row>
    <row r="15" spans="2:7" ht="16.05" customHeight="1" x14ac:dyDescent="0.35">
      <c r="B15" s="38" t="s">
        <v>88</v>
      </c>
      <c r="C15" s="39" t="s">
        <v>89</v>
      </c>
      <c r="D15" s="25" t="s">
        <v>90</v>
      </c>
      <c r="E15" s="33">
        <v>5266.4</v>
      </c>
      <c r="F15" s="34">
        <v>140.91</v>
      </c>
      <c r="G15" s="27">
        <f>E15*F15</f>
        <v>742088.42399999988</v>
      </c>
    </row>
    <row r="16" spans="2:7" ht="16.05" customHeight="1" x14ac:dyDescent="0.35">
      <c r="B16" s="38" t="s">
        <v>91</v>
      </c>
      <c r="C16" s="39" t="s">
        <v>92</v>
      </c>
      <c r="D16" s="25" t="s">
        <v>85</v>
      </c>
      <c r="E16" s="33">
        <v>451.4</v>
      </c>
      <c r="F16" s="34">
        <v>762.06</v>
      </c>
      <c r="G16" s="27">
        <f>E16*F16</f>
        <v>343993.88399999996</v>
      </c>
    </row>
    <row r="17" spans="2:7" ht="19.95" customHeight="1" x14ac:dyDescent="0.35">
      <c r="B17" s="6"/>
      <c r="C17" s="6"/>
      <c r="D17" s="6"/>
      <c r="E17" s="6"/>
      <c r="F17" s="36" t="s">
        <v>86</v>
      </c>
      <c r="G17" s="37">
        <f>SUM(G15:G16)</f>
        <v>1086082.3079999997</v>
      </c>
    </row>
    <row r="19" spans="2:7" x14ac:dyDescent="0.3">
      <c r="B19" s="84" t="s">
        <v>93</v>
      </c>
      <c r="C19" s="74"/>
      <c r="D19" s="74"/>
      <c r="E19" s="74"/>
      <c r="F19" s="74"/>
      <c r="G19" s="74"/>
    </row>
    <row r="20" spans="2:7" ht="16.8" x14ac:dyDescent="0.3">
      <c r="B20" s="12" t="s">
        <v>78</v>
      </c>
      <c r="C20" s="12" t="s">
        <v>79</v>
      </c>
      <c r="D20" s="12" t="s">
        <v>80</v>
      </c>
      <c r="E20" s="12" t="s">
        <v>81</v>
      </c>
      <c r="F20" s="12" t="s">
        <v>82</v>
      </c>
      <c r="G20" s="12" t="s">
        <v>49</v>
      </c>
    </row>
    <row r="21" spans="2:7" ht="16.05" customHeight="1" x14ac:dyDescent="0.35">
      <c r="B21" s="38" t="s">
        <v>94</v>
      </c>
      <c r="C21" s="39" t="s">
        <v>95</v>
      </c>
      <c r="D21" s="25" t="s">
        <v>90</v>
      </c>
      <c r="E21" s="33">
        <v>900</v>
      </c>
      <c r="F21" s="34">
        <v>4363.46</v>
      </c>
      <c r="G21" s="27">
        <f t="shared" ref="G21:G28" si="0">E21*F21</f>
        <v>3927114</v>
      </c>
    </row>
    <row r="22" spans="2:7" ht="16.05" customHeight="1" x14ac:dyDescent="0.35">
      <c r="B22" s="38" t="s">
        <v>96</v>
      </c>
      <c r="C22" s="39" t="s">
        <v>97</v>
      </c>
      <c r="D22" s="25" t="s">
        <v>90</v>
      </c>
      <c r="E22" s="33">
        <v>2257</v>
      </c>
      <c r="F22" s="34">
        <v>3747.58</v>
      </c>
      <c r="G22" s="27">
        <f t="shared" si="0"/>
        <v>8458288.0600000005</v>
      </c>
    </row>
    <row r="23" spans="2:7" ht="16.05" customHeight="1" x14ac:dyDescent="0.35">
      <c r="B23" s="38" t="s">
        <v>98</v>
      </c>
      <c r="C23" s="39" t="s">
        <v>99</v>
      </c>
      <c r="D23" s="25" t="s">
        <v>100</v>
      </c>
      <c r="E23" s="33">
        <v>234.3</v>
      </c>
      <c r="F23" s="34">
        <v>48800.75</v>
      </c>
      <c r="G23" s="27">
        <f t="shared" si="0"/>
        <v>11434015.725</v>
      </c>
    </row>
    <row r="24" spans="2:7" ht="16.05" customHeight="1" x14ac:dyDescent="0.35">
      <c r="B24" s="38" t="s">
        <v>101</v>
      </c>
      <c r="C24" s="39" t="s">
        <v>102</v>
      </c>
      <c r="D24" s="25" t="s">
        <v>100</v>
      </c>
      <c r="E24" s="33">
        <v>149.1</v>
      </c>
      <c r="F24" s="34">
        <v>50820.86</v>
      </c>
      <c r="G24" s="27">
        <f t="shared" si="0"/>
        <v>7577390.2259999998</v>
      </c>
    </row>
    <row r="25" spans="2:7" ht="16.05" customHeight="1" x14ac:dyDescent="0.35">
      <c r="B25" s="38" t="s">
        <v>103</v>
      </c>
      <c r="C25" s="39" t="s">
        <v>104</v>
      </c>
      <c r="D25" s="25" t="s">
        <v>100</v>
      </c>
      <c r="E25" s="33">
        <v>42.6</v>
      </c>
      <c r="F25" s="34">
        <v>48004.53</v>
      </c>
      <c r="G25" s="27">
        <f t="shared" si="0"/>
        <v>2044992.9780000001</v>
      </c>
    </row>
    <row r="26" spans="2:7" ht="16.05" customHeight="1" x14ac:dyDescent="0.35">
      <c r="B26" s="38" t="s">
        <v>105</v>
      </c>
      <c r="C26" s="39" t="s">
        <v>106</v>
      </c>
      <c r="D26" s="25" t="s">
        <v>107</v>
      </c>
      <c r="E26" s="33">
        <v>13355</v>
      </c>
      <c r="F26" s="34">
        <v>1143.73</v>
      </c>
      <c r="G26" s="27">
        <f t="shared" si="0"/>
        <v>15274514.15</v>
      </c>
    </row>
    <row r="27" spans="2:7" ht="16.05" customHeight="1" x14ac:dyDescent="0.35">
      <c r="B27" s="38" t="s">
        <v>108</v>
      </c>
      <c r="C27" s="39" t="s">
        <v>109</v>
      </c>
      <c r="D27" s="25" t="s">
        <v>85</v>
      </c>
      <c r="E27" s="33">
        <v>3331.4</v>
      </c>
      <c r="F27" s="34">
        <v>142.38999999999999</v>
      </c>
      <c r="G27" s="27">
        <f t="shared" si="0"/>
        <v>474358.04599999997</v>
      </c>
    </row>
    <row r="28" spans="2:7" ht="16.05" customHeight="1" x14ac:dyDescent="0.35">
      <c r="B28" s="38" t="s">
        <v>110</v>
      </c>
      <c r="C28" s="39" t="s">
        <v>111</v>
      </c>
      <c r="D28" s="25" t="s">
        <v>85</v>
      </c>
      <c r="E28" s="33">
        <v>1388.1</v>
      </c>
      <c r="F28" s="34">
        <v>209.09</v>
      </c>
      <c r="G28" s="27">
        <f t="shared" si="0"/>
        <v>290237.82899999997</v>
      </c>
    </row>
    <row r="29" spans="2:7" ht="19.95" customHeight="1" x14ac:dyDescent="0.35">
      <c r="B29" s="6"/>
      <c r="C29" s="6"/>
      <c r="D29" s="6"/>
      <c r="E29" s="6"/>
      <c r="F29" s="36" t="s">
        <v>86</v>
      </c>
      <c r="G29" s="37">
        <f>SUM(G21:G28)</f>
        <v>49480911.013999999</v>
      </c>
    </row>
    <row r="31" spans="2:7" x14ac:dyDescent="0.3">
      <c r="B31" s="84" t="s">
        <v>112</v>
      </c>
      <c r="C31" s="74"/>
      <c r="D31" s="74"/>
      <c r="E31" s="74"/>
      <c r="F31" s="74"/>
      <c r="G31" s="74"/>
    </row>
    <row r="32" spans="2:7" ht="16.8" x14ac:dyDescent="0.3">
      <c r="B32" s="12" t="s">
        <v>78</v>
      </c>
      <c r="C32" s="12" t="s">
        <v>79</v>
      </c>
      <c r="D32" s="12" t="s">
        <v>80</v>
      </c>
      <c r="E32" s="12" t="s">
        <v>81</v>
      </c>
      <c r="F32" s="12" t="s">
        <v>82</v>
      </c>
      <c r="G32" s="12" t="s">
        <v>49</v>
      </c>
    </row>
    <row r="33" spans="2:7" ht="16.05" customHeight="1" x14ac:dyDescent="0.35">
      <c r="B33" s="38" t="s">
        <v>96</v>
      </c>
      <c r="C33" s="39" t="s">
        <v>113</v>
      </c>
      <c r="D33" s="25" t="s">
        <v>90</v>
      </c>
      <c r="E33" s="33">
        <v>150</v>
      </c>
      <c r="F33" s="34">
        <v>3747.58</v>
      </c>
      <c r="G33" s="27">
        <f t="shared" ref="G33:G38" si="1">E33*F33</f>
        <v>562137</v>
      </c>
    </row>
    <row r="34" spans="2:7" ht="16.05" customHeight="1" x14ac:dyDescent="0.35">
      <c r="B34" s="38" t="s">
        <v>114</v>
      </c>
      <c r="C34" s="39" t="s">
        <v>115</v>
      </c>
      <c r="D34" s="25" t="s">
        <v>107</v>
      </c>
      <c r="E34" s="33">
        <v>2011.2</v>
      </c>
      <c r="F34" s="34">
        <v>1200.3599999999999</v>
      </c>
      <c r="G34" s="27">
        <f t="shared" si="1"/>
        <v>2414164.0319999997</v>
      </c>
    </row>
    <row r="35" spans="2:7" ht="16.05" customHeight="1" x14ac:dyDescent="0.35">
      <c r="B35" s="38" t="s">
        <v>116</v>
      </c>
      <c r="C35" s="39" t="s">
        <v>117</v>
      </c>
      <c r="D35" s="25" t="s">
        <v>107</v>
      </c>
      <c r="E35" s="33">
        <v>1500</v>
      </c>
      <c r="F35" s="34">
        <v>64.09</v>
      </c>
      <c r="G35" s="27">
        <f t="shared" si="1"/>
        <v>96135</v>
      </c>
    </row>
    <row r="36" spans="2:7" ht="16.05" customHeight="1" x14ac:dyDescent="0.35">
      <c r="B36" s="38" t="s">
        <v>118</v>
      </c>
      <c r="C36" s="39" t="s">
        <v>119</v>
      </c>
      <c r="D36" s="25" t="s">
        <v>107</v>
      </c>
      <c r="E36" s="33">
        <v>511.2</v>
      </c>
      <c r="F36" s="34">
        <v>784.53</v>
      </c>
      <c r="G36" s="27">
        <f t="shared" si="1"/>
        <v>401051.73599999998</v>
      </c>
    </row>
    <row r="37" spans="2:7" ht="16.05" customHeight="1" x14ac:dyDescent="0.35">
      <c r="B37" s="38" t="s">
        <v>120</v>
      </c>
      <c r="C37" s="39" t="s">
        <v>121</v>
      </c>
      <c r="D37" s="25" t="s">
        <v>107</v>
      </c>
      <c r="E37" s="33">
        <v>511.2</v>
      </c>
      <c r="F37" s="34">
        <v>152.94999999999999</v>
      </c>
      <c r="G37" s="27">
        <f t="shared" si="1"/>
        <v>78188.039999999994</v>
      </c>
    </row>
    <row r="38" spans="2:7" ht="16.05" customHeight="1" x14ac:dyDescent="0.35">
      <c r="B38" s="38" t="s">
        <v>122</v>
      </c>
      <c r="C38" s="39" t="s">
        <v>123</v>
      </c>
      <c r="D38" s="25" t="s">
        <v>107</v>
      </c>
      <c r="E38" s="33">
        <v>999.4</v>
      </c>
      <c r="F38" s="34">
        <v>525.1</v>
      </c>
      <c r="G38" s="27">
        <f t="shared" si="1"/>
        <v>524784.94000000006</v>
      </c>
    </row>
    <row r="39" spans="2:7" ht="19.95" customHeight="1" x14ac:dyDescent="0.35">
      <c r="B39" s="6"/>
      <c r="C39" s="6"/>
      <c r="D39" s="6"/>
      <c r="E39" s="6"/>
      <c r="F39" s="36" t="s">
        <v>86</v>
      </c>
      <c r="G39" s="37">
        <f>SUM(G33:G38)</f>
        <v>4076460.7479999997</v>
      </c>
    </row>
    <row r="41" spans="2:7" x14ac:dyDescent="0.3">
      <c r="B41" s="84" t="s">
        <v>124</v>
      </c>
      <c r="C41" s="74"/>
      <c r="D41" s="74"/>
      <c r="E41" s="74"/>
      <c r="F41" s="74"/>
      <c r="G41" s="74"/>
    </row>
    <row r="42" spans="2:7" ht="16.8" x14ac:dyDescent="0.3">
      <c r="B42" s="12" t="s">
        <v>78</v>
      </c>
      <c r="C42" s="12" t="s">
        <v>79</v>
      </c>
      <c r="D42" s="12" t="s">
        <v>80</v>
      </c>
      <c r="E42" s="12" t="s">
        <v>81</v>
      </c>
      <c r="F42" s="12" t="s">
        <v>82</v>
      </c>
      <c r="G42" s="12" t="s">
        <v>49</v>
      </c>
    </row>
    <row r="43" spans="2:7" ht="16.05" customHeight="1" x14ac:dyDescent="0.35">
      <c r="B43" s="38" t="s">
        <v>125</v>
      </c>
      <c r="C43" s="39" t="s">
        <v>126</v>
      </c>
      <c r="D43" s="25" t="s">
        <v>107</v>
      </c>
      <c r="E43" s="33">
        <v>2467.3000000000002</v>
      </c>
      <c r="F43" s="34">
        <v>811.5</v>
      </c>
      <c r="G43" s="27">
        <f t="shared" ref="G43:G50" si="2">E43*F43</f>
        <v>2002213.9500000002</v>
      </c>
    </row>
    <row r="44" spans="2:7" ht="16.05" customHeight="1" x14ac:dyDescent="0.35">
      <c r="B44" s="38" t="s">
        <v>127</v>
      </c>
      <c r="C44" s="39" t="s">
        <v>128</v>
      </c>
      <c r="D44" s="25" t="s">
        <v>107</v>
      </c>
      <c r="E44" s="33">
        <v>1644.9</v>
      </c>
      <c r="F44" s="34">
        <v>717.94</v>
      </c>
      <c r="G44" s="27">
        <f t="shared" si="2"/>
        <v>1180939.5060000001</v>
      </c>
    </row>
    <row r="45" spans="2:7" ht="16.05" customHeight="1" x14ac:dyDescent="0.35">
      <c r="B45" s="38" t="s">
        <v>129</v>
      </c>
      <c r="C45" s="39" t="s">
        <v>130</v>
      </c>
      <c r="D45" s="25" t="s">
        <v>85</v>
      </c>
      <c r="E45" s="33">
        <v>205.6</v>
      </c>
      <c r="F45" s="34">
        <v>866.73</v>
      </c>
      <c r="G45" s="27">
        <f t="shared" si="2"/>
        <v>178199.68799999999</v>
      </c>
    </row>
    <row r="46" spans="2:7" ht="16.05" customHeight="1" x14ac:dyDescent="0.35">
      <c r="B46" s="38" t="s">
        <v>131</v>
      </c>
      <c r="C46" s="39" t="s">
        <v>132</v>
      </c>
      <c r="D46" s="25" t="s">
        <v>133</v>
      </c>
      <c r="E46" s="33">
        <v>7547.1</v>
      </c>
      <c r="F46" s="34">
        <v>491.93</v>
      </c>
      <c r="G46" s="27">
        <f t="shared" si="2"/>
        <v>3712644.9030000004</v>
      </c>
    </row>
    <row r="47" spans="2:7" ht="16.05" customHeight="1" x14ac:dyDescent="0.35">
      <c r="B47" s="38" t="s">
        <v>134</v>
      </c>
      <c r="C47" s="39" t="s">
        <v>135</v>
      </c>
      <c r="D47" s="25" t="s">
        <v>107</v>
      </c>
      <c r="E47" s="33">
        <v>5653.3</v>
      </c>
      <c r="F47" s="34">
        <v>773.04</v>
      </c>
      <c r="G47" s="27">
        <f t="shared" si="2"/>
        <v>4370227.0319999997</v>
      </c>
    </row>
    <row r="48" spans="2:7" ht="16.05" customHeight="1" x14ac:dyDescent="0.35">
      <c r="B48" s="38" t="s">
        <v>136</v>
      </c>
      <c r="C48" s="39" t="s">
        <v>137</v>
      </c>
      <c r="D48" s="25" t="s">
        <v>107</v>
      </c>
      <c r="E48" s="33">
        <v>5653.3</v>
      </c>
      <c r="F48" s="34">
        <v>245.56</v>
      </c>
      <c r="G48" s="27">
        <f t="shared" si="2"/>
        <v>1388224.348</v>
      </c>
    </row>
    <row r="49" spans="2:7" ht="16.05" customHeight="1" x14ac:dyDescent="0.35">
      <c r="B49" s="38" t="s">
        <v>138</v>
      </c>
      <c r="C49" s="39" t="s">
        <v>139</v>
      </c>
      <c r="D49" s="25" t="s">
        <v>85</v>
      </c>
      <c r="E49" s="33">
        <v>1893.7</v>
      </c>
      <c r="F49" s="34">
        <v>941.61</v>
      </c>
      <c r="G49" s="27">
        <f t="shared" si="2"/>
        <v>1783126.8570000001</v>
      </c>
    </row>
    <row r="50" spans="2:7" ht="16.05" customHeight="1" x14ac:dyDescent="0.35">
      <c r="B50" s="38" t="s">
        <v>140</v>
      </c>
      <c r="C50" s="39" t="s">
        <v>141</v>
      </c>
      <c r="D50" s="25" t="s">
        <v>107</v>
      </c>
      <c r="E50" s="33">
        <v>5642.5</v>
      </c>
      <c r="F50" s="34">
        <v>147.6</v>
      </c>
      <c r="G50" s="27">
        <f t="shared" si="2"/>
        <v>832833</v>
      </c>
    </row>
    <row r="51" spans="2:7" ht="19.95" customHeight="1" x14ac:dyDescent="0.35">
      <c r="B51" s="6"/>
      <c r="C51" s="6"/>
      <c r="D51" s="6"/>
      <c r="E51" s="6"/>
      <c r="F51" s="36" t="s">
        <v>86</v>
      </c>
      <c r="G51" s="37">
        <f>SUM(G43:G50)</f>
        <v>15448409.284</v>
      </c>
    </row>
    <row r="53" spans="2:7" x14ac:dyDescent="0.3">
      <c r="B53" s="84" t="s">
        <v>142</v>
      </c>
      <c r="C53" s="74"/>
      <c r="D53" s="74"/>
      <c r="E53" s="74"/>
      <c r="F53" s="74"/>
      <c r="G53" s="74"/>
    </row>
    <row r="54" spans="2:7" ht="16.8" x14ac:dyDescent="0.3">
      <c r="B54" s="12" t="s">
        <v>78</v>
      </c>
      <c r="C54" s="12" t="s">
        <v>79</v>
      </c>
      <c r="D54" s="12" t="s">
        <v>80</v>
      </c>
      <c r="E54" s="12" t="s">
        <v>81</v>
      </c>
      <c r="F54" s="12" t="s">
        <v>82</v>
      </c>
      <c r="G54" s="12" t="s">
        <v>49</v>
      </c>
    </row>
    <row r="55" spans="2:7" ht="16.05" customHeight="1" x14ac:dyDescent="0.35">
      <c r="B55" s="38" t="s">
        <v>143</v>
      </c>
      <c r="C55" s="39" t="s">
        <v>144</v>
      </c>
      <c r="D55" s="25" t="s">
        <v>133</v>
      </c>
      <c r="E55" s="33">
        <v>5552.4</v>
      </c>
      <c r="F55" s="34">
        <v>371.61</v>
      </c>
      <c r="G55" s="27">
        <f t="shared" ref="G55:G63" si="3">E55*F55</f>
        <v>2063327.3639999998</v>
      </c>
    </row>
    <row r="56" spans="2:7" ht="16.05" customHeight="1" x14ac:dyDescent="0.35">
      <c r="B56" s="38" t="s">
        <v>145</v>
      </c>
      <c r="C56" s="39" t="s">
        <v>146</v>
      </c>
      <c r="D56" s="25" t="s">
        <v>107</v>
      </c>
      <c r="E56" s="33">
        <v>4219.2</v>
      </c>
      <c r="F56" s="34">
        <v>1015.4</v>
      </c>
      <c r="G56" s="27">
        <f t="shared" si="3"/>
        <v>4284175.68</v>
      </c>
    </row>
    <row r="57" spans="2:7" ht="16.05" customHeight="1" x14ac:dyDescent="0.35">
      <c r="B57" s="38" t="s">
        <v>147</v>
      </c>
      <c r="C57" s="39" t="s">
        <v>148</v>
      </c>
      <c r="D57" s="25" t="s">
        <v>85</v>
      </c>
      <c r="E57" s="33">
        <v>680.7</v>
      </c>
      <c r="F57" s="34">
        <v>1104.6500000000001</v>
      </c>
      <c r="G57" s="27">
        <f t="shared" si="3"/>
        <v>751935.25500000012</v>
      </c>
    </row>
    <row r="58" spans="2:7" ht="16.05" customHeight="1" x14ac:dyDescent="0.35">
      <c r="B58" s="38" t="s">
        <v>149</v>
      </c>
      <c r="C58" s="39" t="s">
        <v>150</v>
      </c>
      <c r="D58" s="25" t="s">
        <v>151</v>
      </c>
      <c r="E58" s="33">
        <v>680.7</v>
      </c>
      <c r="F58" s="34">
        <v>398.13</v>
      </c>
      <c r="G58" s="27">
        <f t="shared" si="3"/>
        <v>271007.09100000001</v>
      </c>
    </row>
    <row r="59" spans="2:7" ht="16.05" customHeight="1" x14ac:dyDescent="0.35">
      <c r="B59" s="38" t="s">
        <v>152</v>
      </c>
      <c r="C59" s="39" t="s">
        <v>153</v>
      </c>
      <c r="D59" s="25" t="s">
        <v>107</v>
      </c>
      <c r="E59" s="33">
        <v>14.1</v>
      </c>
      <c r="F59" s="34">
        <v>667.65</v>
      </c>
      <c r="G59" s="27">
        <f t="shared" si="3"/>
        <v>9413.8649999999998</v>
      </c>
    </row>
    <row r="60" spans="2:7" ht="16.05" customHeight="1" x14ac:dyDescent="0.35">
      <c r="B60" s="38" t="s">
        <v>154</v>
      </c>
      <c r="C60" s="39" t="s">
        <v>155</v>
      </c>
      <c r="D60" s="25" t="s">
        <v>107</v>
      </c>
      <c r="E60" s="33">
        <v>53.1</v>
      </c>
      <c r="F60" s="34">
        <v>2757.49</v>
      </c>
      <c r="G60" s="27">
        <f t="shared" si="3"/>
        <v>146422.71899999998</v>
      </c>
    </row>
    <row r="61" spans="2:7" ht="16.05" customHeight="1" x14ac:dyDescent="0.35">
      <c r="B61" s="38" t="s">
        <v>156</v>
      </c>
      <c r="C61" s="39" t="s">
        <v>157</v>
      </c>
      <c r="D61" s="25" t="s">
        <v>85</v>
      </c>
      <c r="E61" s="33">
        <v>318.60000000000002</v>
      </c>
      <c r="F61" s="34">
        <v>1621.98</v>
      </c>
      <c r="G61" s="27">
        <f t="shared" si="3"/>
        <v>516762.82800000004</v>
      </c>
    </row>
    <row r="62" spans="2:7" ht="16.05" customHeight="1" x14ac:dyDescent="0.35">
      <c r="B62" s="38" t="s">
        <v>152</v>
      </c>
      <c r="C62" s="39" t="s">
        <v>158</v>
      </c>
      <c r="D62" s="25" t="s">
        <v>107</v>
      </c>
      <c r="E62" s="33">
        <v>541.4</v>
      </c>
      <c r="F62" s="34">
        <v>667.65</v>
      </c>
      <c r="G62" s="27">
        <f t="shared" si="3"/>
        <v>361465.70999999996</v>
      </c>
    </row>
    <row r="63" spans="2:7" ht="16.05" customHeight="1" x14ac:dyDescent="0.35">
      <c r="B63" s="38" t="s">
        <v>159</v>
      </c>
      <c r="C63" s="39" t="s">
        <v>160</v>
      </c>
      <c r="D63" s="25" t="s">
        <v>85</v>
      </c>
      <c r="E63" s="33">
        <v>2052.4</v>
      </c>
      <c r="F63" s="34">
        <v>157.58000000000001</v>
      </c>
      <c r="G63" s="27">
        <f t="shared" si="3"/>
        <v>323417.19200000004</v>
      </c>
    </row>
    <row r="64" spans="2:7" ht="19.95" customHeight="1" x14ac:dyDescent="0.35">
      <c r="B64" s="6"/>
      <c r="C64" s="6"/>
      <c r="D64" s="6"/>
      <c r="E64" s="6"/>
      <c r="F64" s="36" t="s">
        <v>86</v>
      </c>
      <c r="G64" s="37">
        <f>SUM(G55:G63)</f>
        <v>8727927.703999998</v>
      </c>
    </row>
    <row r="66" spans="2:7" x14ac:dyDescent="0.3">
      <c r="B66" s="84" t="s">
        <v>161</v>
      </c>
      <c r="C66" s="74"/>
      <c r="D66" s="74"/>
      <c r="E66" s="74"/>
      <c r="F66" s="74"/>
      <c r="G66" s="74"/>
    </row>
    <row r="67" spans="2:7" ht="16.8" x14ac:dyDescent="0.3">
      <c r="B67" s="12" t="s">
        <v>78</v>
      </c>
      <c r="C67" s="12" t="s">
        <v>79</v>
      </c>
      <c r="D67" s="12" t="s">
        <v>80</v>
      </c>
      <c r="E67" s="12" t="s">
        <v>81</v>
      </c>
      <c r="F67" s="12" t="s">
        <v>82</v>
      </c>
      <c r="G67" s="12" t="s">
        <v>49</v>
      </c>
    </row>
    <row r="68" spans="2:7" ht="16.05" customHeight="1" x14ac:dyDescent="0.35">
      <c r="B68" s="38" t="s">
        <v>162</v>
      </c>
      <c r="C68" s="39" t="s">
        <v>163</v>
      </c>
      <c r="D68" s="25" t="s">
        <v>85</v>
      </c>
      <c r="E68" s="33">
        <v>4189.1000000000004</v>
      </c>
      <c r="F68" s="34">
        <v>1366.99</v>
      </c>
      <c r="G68" s="27">
        <f>E68*F68</f>
        <v>5726457.8090000004</v>
      </c>
    </row>
    <row r="69" spans="2:7" ht="16.05" customHeight="1" x14ac:dyDescent="0.35">
      <c r="B69" s="38" t="s">
        <v>164</v>
      </c>
      <c r="C69" s="39" t="s">
        <v>165</v>
      </c>
      <c r="D69" s="25" t="s">
        <v>85</v>
      </c>
      <c r="E69" s="33">
        <v>524.79999999999995</v>
      </c>
      <c r="F69" s="34">
        <v>1794.14</v>
      </c>
      <c r="G69" s="27">
        <f>E69*F69</f>
        <v>941564.67200000002</v>
      </c>
    </row>
    <row r="70" spans="2:7" ht="16.05" customHeight="1" x14ac:dyDescent="0.35">
      <c r="B70" s="38" t="s">
        <v>134</v>
      </c>
      <c r="C70" s="39" t="s">
        <v>166</v>
      </c>
      <c r="D70" s="25" t="s">
        <v>107</v>
      </c>
      <c r="E70" s="33">
        <v>838.4</v>
      </c>
      <c r="F70" s="34">
        <v>773.04</v>
      </c>
      <c r="G70" s="27">
        <f>E70*F70</f>
        <v>648116.73599999992</v>
      </c>
    </row>
    <row r="71" spans="2:7" ht="16.05" customHeight="1" x14ac:dyDescent="0.35">
      <c r="B71" s="38" t="s">
        <v>167</v>
      </c>
      <c r="C71" s="39" t="s">
        <v>168</v>
      </c>
      <c r="D71" s="25" t="s">
        <v>107</v>
      </c>
      <c r="E71" s="33">
        <v>3326.7</v>
      </c>
      <c r="F71" s="34">
        <v>280.68</v>
      </c>
      <c r="G71" s="27">
        <f>E71*F71</f>
        <v>933738.15599999996</v>
      </c>
    </row>
    <row r="72" spans="2:7" ht="19.95" customHeight="1" x14ac:dyDescent="0.35">
      <c r="B72" s="6"/>
      <c r="C72" s="6"/>
      <c r="D72" s="6"/>
      <c r="E72" s="6"/>
      <c r="F72" s="36" t="s">
        <v>86</v>
      </c>
      <c r="G72" s="37">
        <f>SUM(G68:G71)</f>
        <v>8249877.3729999997</v>
      </c>
    </row>
    <row r="74" spans="2:7" x14ac:dyDescent="0.3">
      <c r="B74" s="84" t="s">
        <v>169</v>
      </c>
      <c r="C74" s="74"/>
      <c r="D74" s="74"/>
      <c r="E74" s="74"/>
      <c r="F74" s="74"/>
      <c r="G74" s="74"/>
    </row>
    <row r="75" spans="2:7" ht="16.8" x14ac:dyDescent="0.3">
      <c r="B75" s="12" t="s">
        <v>78</v>
      </c>
      <c r="C75" s="12" t="s">
        <v>79</v>
      </c>
      <c r="D75" s="12" t="s">
        <v>80</v>
      </c>
      <c r="E75" s="12" t="s">
        <v>81</v>
      </c>
      <c r="F75" s="12" t="s">
        <v>82</v>
      </c>
      <c r="G75" s="12" t="s">
        <v>49</v>
      </c>
    </row>
    <row r="76" spans="2:7" ht="16.05" customHeight="1" x14ac:dyDescent="0.35">
      <c r="B76" s="38" t="s">
        <v>170</v>
      </c>
      <c r="C76" s="39" t="s">
        <v>171</v>
      </c>
      <c r="D76" s="25" t="s">
        <v>107</v>
      </c>
      <c r="E76" s="33">
        <v>1814.4</v>
      </c>
      <c r="F76" s="34">
        <v>1584.54</v>
      </c>
      <c r="G76" s="27">
        <f>E76*F76</f>
        <v>2874989.3760000002</v>
      </c>
    </row>
    <row r="77" spans="2:7" ht="16.05" customHeight="1" x14ac:dyDescent="0.35">
      <c r="B77" s="38" t="s">
        <v>172</v>
      </c>
      <c r="C77" s="39" t="s">
        <v>173</v>
      </c>
      <c r="D77" s="25" t="s">
        <v>85</v>
      </c>
      <c r="E77" s="33">
        <v>2419.1999999999998</v>
      </c>
      <c r="F77" s="34">
        <v>519.23</v>
      </c>
      <c r="G77" s="27">
        <f>E77*F77</f>
        <v>1256121.216</v>
      </c>
    </row>
    <row r="78" spans="2:7" ht="16.05" customHeight="1" x14ac:dyDescent="0.35">
      <c r="B78" s="38" t="s">
        <v>174</v>
      </c>
      <c r="C78" s="39" t="s">
        <v>175</v>
      </c>
      <c r="D78" s="25" t="s">
        <v>107</v>
      </c>
      <c r="E78" s="33">
        <v>72</v>
      </c>
      <c r="F78" s="34">
        <v>4086.24</v>
      </c>
      <c r="G78" s="27">
        <f>E78*F78</f>
        <v>294209.27999999997</v>
      </c>
    </row>
    <row r="79" spans="2:7" ht="19.95" customHeight="1" x14ac:dyDescent="0.35">
      <c r="B79" s="6"/>
      <c r="C79" s="6"/>
      <c r="D79" s="6"/>
      <c r="E79" s="6"/>
      <c r="F79" s="36" t="s">
        <v>86</v>
      </c>
      <c r="G79" s="37">
        <f>SUM(G76:G78)</f>
        <v>4425319.8720000004</v>
      </c>
    </row>
    <row r="81" spans="2:7" x14ac:dyDescent="0.3">
      <c r="B81" s="84" t="s">
        <v>176</v>
      </c>
      <c r="C81" s="74"/>
      <c r="D81" s="74"/>
      <c r="E81" s="74"/>
      <c r="F81" s="74"/>
      <c r="G81" s="74"/>
    </row>
    <row r="82" spans="2:7" ht="16.8" x14ac:dyDescent="0.3">
      <c r="B82" s="12" t="s">
        <v>78</v>
      </c>
      <c r="C82" s="12" t="s">
        <v>79</v>
      </c>
      <c r="D82" s="12" t="s">
        <v>80</v>
      </c>
      <c r="E82" s="12" t="s">
        <v>81</v>
      </c>
      <c r="F82" s="12" t="s">
        <v>82</v>
      </c>
      <c r="G82" s="12" t="s">
        <v>49</v>
      </c>
    </row>
    <row r="83" spans="2:7" ht="24" customHeight="1" x14ac:dyDescent="0.35">
      <c r="B83" s="38" t="s">
        <v>177</v>
      </c>
      <c r="C83" s="39" t="s">
        <v>178</v>
      </c>
      <c r="D83" s="25" t="s">
        <v>107</v>
      </c>
      <c r="E83" s="33">
        <v>2412.5</v>
      </c>
      <c r="F83" s="34">
        <v>2064.3000000000002</v>
      </c>
      <c r="G83" s="27">
        <f>E83*F83</f>
        <v>4980123.75</v>
      </c>
    </row>
    <row r="84" spans="2:7" ht="16.05" customHeight="1" x14ac:dyDescent="0.35">
      <c r="B84" s="38" t="s">
        <v>114</v>
      </c>
      <c r="C84" s="39" t="s">
        <v>179</v>
      </c>
      <c r="D84" s="25" t="s">
        <v>107</v>
      </c>
      <c r="E84" s="33">
        <v>1206.2</v>
      </c>
      <c r="F84" s="34">
        <v>1200.3599999999999</v>
      </c>
      <c r="G84" s="27">
        <f>E84*F84</f>
        <v>1447874.2319999998</v>
      </c>
    </row>
    <row r="85" spans="2:7" ht="24" customHeight="1" x14ac:dyDescent="0.35">
      <c r="B85" s="31" t="s">
        <v>180</v>
      </c>
      <c r="C85" s="32" t="s">
        <v>181</v>
      </c>
      <c r="D85" s="25" t="s">
        <v>100</v>
      </c>
      <c r="E85" s="33">
        <v>43</v>
      </c>
      <c r="F85" s="34">
        <v>94689.9</v>
      </c>
      <c r="G85" s="35">
        <f>E85*F85</f>
        <v>4071665.6999999997</v>
      </c>
    </row>
    <row r="86" spans="2:7" ht="16.05" customHeight="1" x14ac:dyDescent="0.35">
      <c r="B86" s="38" t="s">
        <v>140</v>
      </c>
      <c r="C86" s="39" t="s">
        <v>182</v>
      </c>
      <c r="D86" s="25" t="s">
        <v>107</v>
      </c>
      <c r="E86" s="33">
        <v>144</v>
      </c>
      <c r="F86" s="34">
        <v>147.6</v>
      </c>
      <c r="G86" s="27">
        <f>E86*F86</f>
        <v>21254.399999999998</v>
      </c>
    </row>
    <row r="87" spans="2:7" ht="19.95" customHeight="1" x14ac:dyDescent="0.35">
      <c r="B87" s="6"/>
      <c r="C87" s="6"/>
      <c r="D87" s="6"/>
      <c r="E87" s="6"/>
      <c r="F87" s="36" t="s">
        <v>86</v>
      </c>
      <c r="G87" s="37">
        <f>SUM(G83:G86)</f>
        <v>10520918.082</v>
      </c>
    </row>
    <row r="89" spans="2:7" x14ac:dyDescent="0.3">
      <c r="B89" s="84" t="s">
        <v>183</v>
      </c>
      <c r="C89" s="74"/>
      <c r="D89" s="74"/>
      <c r="E89" s="74"/>
      <c r="F89" s="74"/>
      <c r="G89" s="74"/>
    </row>
    <row r="90" spans="2:7" ht="16.8" x14ac:dyDescent="0.3">
      <c r="B90" s="12" t="s">
        <v>78</v>
      </c>
      <c r="C90" s="12" t="s">
        <v>79</v>
      </c>
      <c r="D90" s="12" t="s">
        <v>80</v>
      </c>
      <c r="E90" s="12" t="s">
        <v>81</v>
      </c>
      <c r="F90" s="12" t="s">
        <v>82</v>
      </c>
      <c r="G90" s="12" t="s">
        <v>49</v>
      </c>
    </row>
    <row r="91" spans="2:7" ht="24" customHeight="1" x14ac:dyDescent="0.35">
      <c r="B91" s="38" t="s">
        <v>184</v>
      </c>
      <c r="C91" s="39" t="s">
        <v>185</v>
      </c>
      <c r="D91" s="25" t="s">
        <v>151</v>
      </c>
      <c r="E91" s="33">
        <v>10920</v>
      </c>
      <c r="F91" s="34">
        <v>607.92999999999995</v>
      </c>
      <c r="G91" s="27">
        <f>E91*F91</f>
        <v>6638595.5999999996</v>
      </c>
    </row>
    <row r="92" spans="2:7" ht="16.05" customHeight="1" x14ac:dyDescent="0.35">
      <c r="B92" s="38" t="s">
        <v>186</v>
      </c>
      <c r="C92" s="39" t="s">
        <v>187</v>
      </c>
      <c r="D92" s="25" t="s">
        <v>107</v>
      </c>
      <c r="E92" s="33">
        <v>420</v>
      </c>
      <c r="F92" s="34">
        <v>2053.34</v>
      </c>
      <c r="G92" s="27">
        <f>E92*F92</f>
        <v>862402.8</v>
      </c>
    </row>
    <row r="93" spans="2:7" ht="16.05" customHeight="1" x14ac:dyDescent="0.35">
      <c r="B93" s="38" t="s">
        <v>188</v>
      </c>
      <c r="C93" s="39" t="s">
        <v>189</v>
      </c>
      <c r="D93" s="25" t="s">
        <v>107</v>
      </c>
      <c r="E93" s="33">
        <v>300</v>
      </c>
      <c r="F93" s="34">
        <v>3605.88</v>
      </c>
      <c r="G93" s="27">
        <f>E93*F93</f>
        <v>1081764</v>
      </c>
    </row>
    <row r="94" spans="2:7" ht="16.05" customHeight="1" x14ac:dyDescent="0.35">
      <c r="B94" s="38" t="s">
        <v>190</v>
      </c>
      <c r="C94" s="39" t="s">
        <v>191</v>
      </c>
      <c r="D94" s="25" t="s">
        <v>192</v>
      </c>
      <c r="E94" s="33">
        <v>150</v>
      </c>
      <c r="F94" s="34">
        <v>148.31</v>
      </c>
      <c r="G94" s="27">
        <f>E94*F94</f>
        <v>22246.5</v>
      </c>
    </row>
    <row r="95" spans="2:7" ht="19.95" customHeight="1" x14ac:dyDescent="0.35">
      <c r="B95" s="6"/>
      <c r="C95" s="6"/>
      <c r="D95" s="6"/>
      <c r="E95" s="6"/>
      <c r="F95" s="36" t="s">
        <v>86</v>
      </c>
      <c r="G95" s="37">
        <f>SUM(G91:G94)</f>
        <v>8605008.8999999985</v>
      </c>
    </row>
    <row r="97" spans="2:7" x14ac:dyDescent="0.3">
      <c r="B97" s="84" t="s">
        <v>193</v>
      </c>
      <c r="C97" s="74"/>
      <c r="D97" s="74"/>
      <c r="E97" s="74"/>
      <c r="F97" s="74"/>
      <c r="G97" s="74"/>
    </row>
    <row r="98" spans="2:7" ht="16.8" x14ac:dyDescent="0.3">
      <c r="B98" s="12" t="s">
        <v>78</v>
      </c>
      <c r="C98" s="12" t="s">
        <v>79</v>
      </c>
      <c r="D98" s="12" t="s">
        <v>80</v>
      </c>
      <c r="E98" s="12" t="s">
        <v>81</v>
      </c>
      <c r="F98" s="12" t="s">
        <v>82</v>
      </c>
      <c r="G98" s="12" t="s">
        <v>49</v>
      </c>
    </row>
    <row r="99" spans="2:7" ht="16.05" customHeight="1" x14ac:dyDescent="0.35">
      <c r="B99" s="38" t="s">
        <v>194</v>
      </c>
      <c r="C99" s="39" t="s">
        <v>195</v>
      </c>
      <c r="D99" s="25" t="s">
        <v>151</v>
      </c>
      <c r="E99" s="33">
        <v>2407.1999999999998</v>
      </c>
      <c r="F99" s="34">
        <v>202.98</v>
      </c>
      <c r="G99" s="27">
        <f>E99*F99</f>
        <v>488613.45599999995</v>
      </c>
    </row>
    <row r="100" spans="2:7" ht="16.05" customHeight="1" x14ac:dyDescent="0.35">
      <c r="B100" s="38" t="s">
        <v>196</v>
      </c>
      <c r="C100" s="39" t="s">
        <v>197</v>
      </c>
      <c r="D100" s="25" t="s">
        <v>107</v>
      </c>
      <c r="E100" s="33">
        <v>8</v>
      </c>
      <c r="F100" s="34">
        <v>11721.1</v>
      </c>
      <c r="G100" s="27">
        <f>E100*F100</f>
        <v>93768.8</v>
      </c>
    </row>
    <row r="101" spans="2:7" ht="16.05" customHeight="1" x14ac:dyDescent="0.35">
      <c r="B101" s="38" t="s">
        <v>198</v>
      </c>
      <c r="C101" s="39" t="s">
        <v>199</v>
      </c>
      <c r="D101" s="25" t="s">
        <v>107</v>
      </c>
      <c r="E101" s="33">
        <v>6</v>
      </c>
      <c r="F101" s="34">
        <v>9199.39</v>
      </c>
      <c r="G101" s="27">
        <f>E101*F101</f>
        <v>55196.34</v>
      </c>
    </row>
    <row r="102" spans="2:7" ht="16.05" customHeight="1" x14ac:dyDescent="0.35">
      <c r="B102" s="38" t="s">
        <v>200</v>
      </c>
      <c r="C102" s="39" t="s">
        <v>201</v>
      </c>
      <c r="D102" s="25" t="s">
        <v>85</v>
      </c>
      <c r="E102" s="33">
        <v>90</v>
      </c>
      <c r="F102" s="34">
        <v>915.33</v>
      </c>
      <c r="G102" s="27">
        <f>E102*F102</f>
        <v>82379.7</v>
      </c>
    </row>
    <row r="103" spans="2:7" ht="19.95" customHeight="1" x14ac:dyDescent="0.35">
      <c r="B103" s="6"/>
      <c r="C103" s="6"/>
      <c r="D103" s="6"/>
      <c r="E103" s="6"/>
      <c r="F103" s="36" t="s">
        <v>86</v>
      </c>
      <c r="G103" s="37">
        <f>SUM(G99:G102)</f>
        <v>719958.29599999986</v>
      </c>
    </row>
    <row r="105" spans="2:7" x14ac:dyDescent="0.3">
      <c r="B105" s="84" t="s">
        <v>202</v>
      </c>
      <c r="C105" s="74"/>
      <c r="D105" s="74"/>
      <c r="E105" s="74"/>
      <c r="F105" s="74"/>
      <c r="G105" s="74"/>
    </row>
    <row r="106" spans="2:7" ht="16.8" x14ac:dyDescent="0.3">
      <c r="B106" s="12" t="s">
        <v>78</v>
      </c>
      <c r="C106" s="12" t="s">
        <v>79</v>
      </c>
      <c r="D106" s="12" t="s">
        <v>80</v>
      </c>
      <c r="E106" s="12" t="s">
        <v>81</v>
      </c>
      <c r="F106" s="12" t="s">
        <v>82</v>
      </c>
      <c r="G106" s="12" t="s">
        <v>49</v>
      </c>
    </row>
    <row r="107" spans="2:7" ht="16.05" customHeight="1" x14ac:dyDescent="0.35">
      <c r="B107" s="38" t="s">
        <v>203</v>
      </c>
      <c r="C107" s="39" t="s">
        <v>204</v>
      </c>
      <c r="D107" s="25" t="s">
        <v>107</v>
      </c>
      <c r="E107" s="33">
        <v>1443.8</v>
      </c>
      <c r="F107" s="34">
        <v>2560.84</v>
      </c>
      <c r="G107" s="27">
        <f>E107*F107</f>
        <v>3697340.7919999999</v>
      </c>
    </row>
    <row r="108" spans="2:7" ht="16.05" customHeight="1" x14ac:dyDescent="0.35">
      <c r="B108" s="38" t="s">
        <v>138</v>
      </c>
      <c r="C108" s="39" t="s">
        <v>205</v>
      </c>
      <c r="D108" s="25" t="s">
        <v>85</v>
      </c>
      <c r="E108" s="33">
        <v>1443.8</v>
      </c>
      <c r="F108" s="34">
        <v>941.61</v>
      </c>
      <c r="G108" s="27">
        <f>E108*F108</f>
        <v>1359496.5179999999</v>
      </c>
    </row>
    <row r="109" spans="2:7" ht="19.95" customHeight="1" x14ac:dyDescent="0.35">
      <c r="B109" s="6"/>
      <c r="C109" s="6"/>
      <c r="D109" s="6"/>
      <c r="E109" s="6"/>
      <c r="F109" s="36" t="s">
        <v>86</v>
      </c>
      <c r="G109" s="37">
        <f>SUM(G107:G108)</f>
        <v>5056837.3099999996</v>
      </c>
    </row>
    <row r="111" spans="2:7" ht="15" x14ac:dyDescent="0.35">
      <c r="B111" s="31" t="s">
        <v>206</v>
      </c>
      <c r="C111" s="85" t="s">
        <v>207</v>
      </c>
      <c r="D111" s="74"/>
      <c r="E111" s="74"/>
      <c r="F111" s="74"/>
      <c r="G111" s="40">
        <f>'6. PROFORMA'!G18</f>
        <v>11324000</v>
      </c>
    </row>
    <row r="113" spans="2:7" ht="25.95" customHeight="1" x14ac:dyDescent="0.45">
      <c r="B113" s="19"/>
      <c r="C113" s="86" t="s">
        <v>208</v>
      </c>
      <c r="D113" s="72"/>
      <c r="E113" s="72"/>
      <c r="F113" s="72"/>
      <c r="G113" s="20">
        <f>G11+G17+G29+G39+G51+G64+G72+G79+G87+G95+G103+G109+G111</f>
        <v>139568731.29099998</v>
      </c>
    </row>
    <row r="115" spans="2:7" ht="16.8" x14ac:dyDescent="0.3">
      <c r="B115" s="89" t="s">
        <v>209</v>
      </c>
      <c r="C115" s="74"/>
      <c r="D115" s="74"/>
      <c r="E115" s="74"/>
      <c r="F115" s="74"/>
      <c r="G115" s="74"/>
    </row>
    <row r="116" spans="2:7" ht="16.8" x14ac:dyDescent="0.3">
      <c r="B116" s="12" t="s">
        <v>210</v>
      </c>
      <c r="C116" s="12"/>
      <c r="D116" s="12"/>
      <c r="E116" s="12"/>
      <c r="F116" s="12" t="s">
        <v>211</v>
      </c>
      <c r="G116" s="12" t="s">
        <v>212</v>
      </c>
    </row>
    <row r="117" spans="2:7" ht="15" x14ac:dyDescent="0.35">
      <c r="B117" s="80" t="s">
        <v>213</v>
      </c>
      <c r="C117" s="74"/>
      <c r="D117" s="74"/>
      <c r="E117" s="74"/>
      <c r="F117" s="22">
        <f>G11</f>
        <v>11847020.4</v>
      </c>
      <c r="G117" s="41">
        <f>G11/G113</f>
        <v>8.4883055756228329E-2</v>
      </c>
    </row>
    <row r="118" spans="2:7" ht="15" x14ac:dyDescent="0.35">
      <c r="B118" s="80" t="s">
        <v>214</v>
      </c>
      <c r="C118" s="74"/>
      <c r="D118" s="74"/>
      <c r="E118" s="74"/>
      <c r="F118" s="22">
        <f>G17</f>
        <v>1086082.3079999997</v>
      </c>
      <c r="G118" s="41">
        <f>G17/G113</f>
        <v>7.7817022334001488E-3</v>
      </c>
    </row>
    <row r="119" spans="2:7" ht="15" x14ac:dyDescent="0.35">
      <c r="B119" s="80" t="s">
        <v>215</v>
      </c>
      <c r="C119" s="74"/>
      <c r="D119" s="74"/>
      <c r="E119" s="74"/>
      <c r="F119" s="22">
        <f>G29</f>
        <v>49480911.013999999</v>
      </c>
      <c r="G119" s="41">
        <f>G29/G113</f>
        <v>0.35452719643078645</v>
      </c>
    </row>
    <row r="120" spans="2:7" ht="15" x14ac:dyDescent="0.35">
      <c r="B120" s="80" t="s">
        <v>216</v>
      </c>
      <c r="C120" s="74"/>
      <c r="D120" s="74"/>
      <c r="E120" s="74"/>
      <c r="F120" s="22">
        <f>G39</f>
        <v>4076460.7479999997</v>
      </c>
      <c r="G120" s="41">
        <f>G39/G113</f>
        <v>2.9207550360980234E-2</v>
      </c>
    </row>
    <row r="121" spans="2:7" ht="15" x14ac:dyDescent="0.35">
      <c r="B121" s="80" t="s">
        <v>217</v>
      </c>
      <c r="C121" s="74"/>
      <c r="D121" s="74"/>
      <c r="E121" s="74"/>
      <c r="F121" s="22">
        <f>G51</f>
        <v>15448409.284</v>
      </c>
      <c r="G121" s="41">
        <f>G51/G113</f>
        <v>0.11068675011303325</v>
      </c>
    </row>
    <row r="122" spans="2:7" ht="15" x14ac:dyDescent="0.35">
      <c r="B122" s="80" t="s">
        <v>218</v>
      </c>
      <c r="C122" s="74"/>
      <c r="D122" s="74"/>
      <c r="E122" s="74"/>
      <c r="F122" s="22">
        <f>G64</f>
        <v>8727927.703999998</v>
      </c>
      <c r="G122" s="41">
        <f>G64/G113</f>
        <v>6.2534979169527022E-2</v>
      </c>
    </row>
    <row r="123" spans="2:7" ht="15" x14ac:dyDescent="0.35">
      <c r="B123" s="80" t="s">
        <v>219</v>
      </c>
      <c r="C123" s="74"/>
      <c r="D123" s="74"/>
      <c r="E123" s="74"/>
      <c r="F123" s="22">
        <f>G72</f>
        <v>8249877.3729999997</v>
      </c>
      <c r="G123" s="41">
        <f>G72/G113</f>
        <v>5.9109782661841741E-2</v>
      </c>
    </row>
    <row r="124" spans="2:7" ht="15" x14ac:dyDescent="0.35">
      <c r="B124" s="80" t="s">
        <v>220</v>
      </c>
      <c r="C124" s="74"/>
      <c r="D124" s="74"/>
      <c r="E124" s="74"/>
      <c r="F124" s="22">
        <f>G79</f>
        <v>4425319.8720000004</v>
      </c>
      <c r="G124" s="41">
        <f>G79/G113</f>
        <v>3.1707101089664812E-2</v>
      </c>
    </row>
    <row r="125" spans="2:7" ht="15" x14ac:dyDescent="0.35">
      <c r="B125" s="80" t="s">
        <v>221</v>
      </c>
      <c r="C125" s="74"/>
      <c r="D125" s="74"/>
      <c r="E125" s="74"/>
      <c r="F125" s="22">
        <f>G87</f>
        <v>10520918.082</v>
      </c>
      <c r="G125" s="41">
        <f>G87/G113</f>
        <v>7.5381627279135666E-2</v>
      </c>
    </row>
    <row r="126" spans="2:7" ht="15" x14ac:dyDescent="0.35">
      <c r="B126" s="80" t="s">
        <v>222</v>
      </c>
      <c r="C126" s="74"/>
      <c r="D126" s="74"/>
      <c r="E126" s="74"/>
      <c r="F126" s="22">
        <f>G95</f>
        <v>8605008.8999999985</v>
      </c>
      <c r="G126" s="41">
        <f>G95/G113</f>
        <v>6.1654274710419239E-2</v>
      </c>
    </row>
    <row r="127" spans="2:7" ht="15" x14ac:dyDescent="0.35">
      <c r="B127" s="80" t="s">
        <v>223</v>
      </c>
      <c r="C127" s="74"/>
      <c r="D127" s="74"/>
      <c r="E127" s="74"/>
      <c r="F127" s="22">
        <f>G103</f>
        <v>719958.29599999986</v>
      </c>
      <c r="G127" s="41">
        <f>G103/G113</f>
        <v>5.1584498142273078E-3</v>
      </c>
    </row>
    <row r="128" spans="2:7" ht="15" x14ac:dyDescent="0.35">
      <c r="B128" s="80" t="s">
        <v>224</v>
      </c>
      <c r="C128" s="74"/>
      <c r="D128" s="74"/>
      <c r="E128" s="74"/>
      <c r="F128" s="22">
        <f>G109</f>
        <v>5056837.3099999996</v>
      </c>
      <c r="G128" s="41">
        <f>G109/G113</f>
        <v>3.6231878467509485E-2</v>
      </c>
    </row>
    <row r="129" spans="2:7" ht="15" x14ac:dyDescent="0.35">
      <c r="B129" s="80" t="s">
        <v>225</v>
      </c>
      <c r="C129" s="74"/>
      <c r="D129" s="74"/>
      <c r="E129" s="74"/>
      <c r="F129" s="22">
        <f>G111</f>
        <v>11324000</v>
      </c>
      <c r="G129" s="41">
        <f>G111/G113</f>
        <v>8.113565191324644E-2</v>
      </c>
    </row>
  </sheetData>
  <mergeCells count="30">
    <mergeCell ref="B4:G6"/>
    <mergeCell ref="B117:E117"/>
    <mergeCell ref="B3:G3"/>
    <mergeCell ref="B81:G81"/>
    <mergeCell ref="B115:G115"/>
    <mergeCell ref="B66:G66"/>
    <mergeCell ref="B31:G31"/>
    <mergeCell ref="B105:G105"/>
    <mergeCell ref="B129:E129"/>
    <mergeCell ref="B74:G74"/>
    <mergeCell ref="B125:E125"/>
    <mergeCell ref="B121:E121"/>
    <mergeCell ref="B122:E122"/>
    <mergeCell ref="B89:G89"/>
    <mergeCell ref="C113:F113"/>
    <mergeCell ref="B120:E120"/>
    <mergeCell ref="B97:G97"/>
    <mergeCell ref="B119:E119"/>
    <mergeCell ref="B128:E128"/>
    <mergeCell ref="B118:E118"/>
    <mergeCell ref="B127:E127"/>
    <mergeCell ref="B8:G8"/>
    <mergeCell ref="B124:E124"/>
    <mergeCell ref="B13:G13"/>
    <mergeCell ref="B53:G53"/>
    <mergeCell ref="B123:E123"/>
    <mergeCell ref="C111:F111"/>
    <mergeCell ref="B19:G19"/>
    <mergeCell ref="B126:E126"/>
    <mergeCell ref="B41:G41"/>
  </mergeCells>
  <hyperlinks>
    <hyperlink ref="B1" location="'KAPAK'!A1" display="← İÇİNDEKİLER" xr:uid="{00000000-0004-0000-0300-000000000000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16"/>
  <sheetViews>
    <sheetView workbookViewId="0"/>
  </sheetViews>
  <sheetFormatPr defaultRowHeight="14.4" x14ac:dyDescent="0.3"/>
  <cols>
    <col min="1" max="1" width="3" customWidth="1"/>
    <col min="2" max="2" width="42" customWidth="1"/>
    <col min="3" max="3" width="20" customWidth="1"/>
    <col min="4" max="4" width="30" customWidth="1"/>
    <col min="5" max="5" width="16" customWidth="1"/>
  </cols>
  <sheetData>
    <row r="1" spans="2:6" x14ac:dyDescent="0.3">
      <c r="B1" s="10" t="s">
        <v>45</v>
      </c>
    </row>
    <row r="3" spans="2:6" ht="20.399999999999999" x14ac:dyDescent="0.45">
      <c r="B3" s="82" t="s">
        <v>226</v>
      </c>
      <c r="C3" s="72"/>
      <c r="D3" s="72"/>
      <c r="E3" s="72"/>
      <c r="F3" s="72"/>
    </row>
    <row r="4" spans="2:6" x14ac:dyDescent="0.3">
      <c r="B4" s="87" t="s">
        <v>227</v>
      </c>
      <c r="C4" s="72"/>
      <c r="D4" s="72"/>
      <c r="E4" s="72"/>
      <c r="F4" s="72"/>
    </row>
    <row r="5" spans="2:6" x14ac:dyDescent="0.3">
      <c r="B5" s="72"/>
      <c r="C5" s="72"/>
      <c r="D5" s="72"/>
      <c r="E5" s="72"/>
      <c r="F5" s="72"/>
    </row>
    <row r="6" spans="2:6" x14ac:dyDescent="0.3">
      <c r="B6" s="72"/>
      <c r="C6" s="72"/>
      <c r="D6" s="72"/>
      <c r="E6" s="72"/>
      <c r="F6" s="72"/>
    </row>
    <row r="8" spans="2:6" ht="16.8" x14ac:dyDescent="0.3">
      <c r="B8" s="12" t="s">
        <v>228</v>
      </c>
      <c r="C8" s="12" t="s">
        <v>229</v>
      </c>
      <c r="D8" s="12" t="s">
        <v>230</v>
      </c>
      <c r="E8" s="12" t="s">
        <v>231</v>
      </c>
    </row>
    <row r="9" spans="2:6" ht="30" customHeight="1" x14ac:dyDescent="0.3">
      <c r="B9" s="2" t="s">
        <v>232</v>
      </c>
      <c r="C9" s="42">
        <f>'1. BEDEL ÖZETİ'!D9/7221</f>
        <v>26185.535461687032</v>
      </c>
      <c r="D9" s="23" t="s">
        <v>233</v>
      </c>
      <c r="E9" s="43" t="s">
        <v>234</v>
      </c>
    </row>
    <row r="10" spans="2:6" ht="30" customHeight="1" x14ac:dyDescent="0.3">
      <c r="B10" s="29" t="s">
        <v>235</v>
      </c>
      <c r="C10" s="44" t="s">
        <v>236</v>
      </c>
      <c r="D10" s="45" t="s">
        <v>237</v>
      </c>
      <c r="E10" s="46" t="s">
        <v>238</v>
      </c>
    </row>
    <row r="11" spans="2:6" ht="30" customHeight="1" x14ac:dyDescent="0.3">
      <c r="B11" s="2" t="s">
        <v>239</v>
      </c>
      <c r="C11" s="47" t="s">
        <v>240</v>
      </c>
      <c r="D11" s="23" t="s">
        <v>241</v>
      </c>
      <c r="E11" s="43" t="s">
        <v>242</v>
      </c>
    </row>
    <row r="12" spans="2:6" ht="30" customHeight="1" x14ac:dyDescent="0.3">
      <c r="B12" s="29" t="s">
        <v>243</v>
      </c>
      <c r="C12" s="44" t="s">
        <v>244</v>
      </c>
      <c r="D12" s="45" t="s">
        <v>245</v>
      </c>
      <c r="E12" s="46" t="s">
        <v>246</v>
      </c>
    </row>
    <row r="13" spans="2:6" ht="30" customHeight="1" x14ac:dyDescent="0.3">
      <c r="B13" s="2" t="s">
        <v>247</v>
      </c>
      <c r="C13" s="47" t="s">
        <v>248</v>
      </c>
      <c r="D13" s="23" t="s">
        <v>249</v>
      </c>
      <c r="E13" s="43" t="s">
        <v>242</v>
      </c>
    </row>
    <row r="14" spans="2:6" ht="30" customHeight="1" x14ac:dyDescent="0.3">
      <c r="B14" s="29" t="s">
        <v>250</v>
      </c>
      <c r="C14" s="44" t="s">
        <v>251</v>
      </c>
      <c r="D14" s="45" t="s">
        <v>252</v>
      </c>
      <c r="E14" s="46" t="s">
        <v>253</v>
      </c>
    </row>
    <row r="16" spans="2:6" ht="42" customHeight="1" x14ac:dyDescent="0.3">
      <c r="B16" s="90" t="s">
        <v>254</v>
      </c>
      <c r="C16" s="74"/>
      <c r="D16" s="74"/>
      <c r="E16" s="74"/>
      <c r="F16" s="74"/>
    </row>
  </sheetData>
  <mergeCells count="3">
    <mergeCell ref="B16:F16"/>
    <mergeCell ref="B4:F6"/>
    <mergeCell ref="B3:F3"/>
  </mergeCells>
  <hyperlinks>
    <hyperlink ref="B1" location="'KAPAK'!A1" display="← İÇİNDEKİLER" xr:uid="{00000000-0004-0000-0400-000000000000}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115"/>
  <sheetViews>
    <sheetView workbookViewId="0"/>
  </sheetViews>
  <sheetFormatPr defaultRowHeight="14.4" x14ac:dyDescent="0.3"/>
  <cols>
    <col min="1" max="1" width="3" customWidth="1"/>
    <col min="2" max="2" width="30" customWidth="1"/>
    <col min="3" max="3" width="9" customWidth="1"/>
    <col min="4" max="4" width="24" customWidth="1"/>
    <col min="5" max="6" width="22" customWidth="1"/>
  </cols>
  <sheetData>
    <row r="1" spans="2:6" x14ac:dyDescent="0.3">
      <c r="B1" s="10" t="s">
        <v>45</v>
      </c>
    </row>
    <row r="3" spans="2:6" ht="20.399999999999999" x14ac:dyDescent="0.45">
      <c r="B3" s="82" t="s">
        <v>255</v>
      </c>
      <c r="C3" s="72"/>
      <c r="D3" s="72"/>
      <c r="E3" s="72"/>
      <c r="F3" s="72"/>
    </row>
    <row r="5" spans="2:6" ht="16.8" x14ac:dyDescent="0.3">
      <c r="B5" s="12" t="s">
        <v>256</v>
      </c>
      <c r="C5" s="12" t="s">
        <v>257</v>
      </c>
      <c r="D5" s="12" t="s">
        <v>258</v>
      </c>
      <c r="E5" s="12" t="s">
        <v>259</v>
      </c>
      <c r="F5" s="12" t="s">
        <v>260</v>
      </c>
    </row>
    <row r="6" spans="2:6" ht="19.95" customHeight="1" x14ac:dyDescent="0.35">
      <c r="B6" s="48" t="s">
        <v>261</v>
      </c>
      <c r="C6" s="49">
        <v>341.2</v>
      </c>
      <c r="D6" s="50" t="s">
        <v>262</v>
      </c>
      <c r="E6" s="50" t="s">
        <v>263</v>
      </c>
      <c r="F6" s="50" t="s">
        <v>264</v>
      </c>
    </row>
    <row r="7" spans="2:6" ht="19.95" customHeight="1" x14ac:dyDescent="0.35">
      <c r="B7" s="51" t="s">
        <v>265</v>
      </c>
      <c r="C7" s="52">
        <v>282.89999999999998</v>
      </c>
      <c r="D7" s="53" t="s">
        <v>266</v>
      </c>
      <c r="E7" s="53" t="s">
        <v>263</v>
      </c>
      <c r="F7" s="53" t="s">
        <v>267</v>
      </c>
    </row>
    <row r="8" spans="2:6" ht="19.95" customHeight="1" x14ac:dyDescent="0.35">
      <c r="B8" s="48" t="s">
        <v>268</v>
      </c>
      <c r="C8" s="49">
        <v>282.89999999999998</v>
      </c>
      <c r="D8" s="50" t="s">
        <v>269</v>
      </c>
      <c r="E8" s="50" t="s">
        <v>263</v>
      </c>
      <c r="F8" s="50" t="s">
        <v>270</v>
      </c>
    </row>
    <row r="9" spans="2:6" ht="19.95" customHeight="1" x14ac:dyDescent="0.35">
      <c r="B9" s="51" t="s">
        <v>271</v>
      </c>
      <c r="C9" s="52">
        <v>228.6</v>
      </c>
      <c r="D9" s="53" t="s">
        <v>272</v>
      </c>
      <c r="E9" s="53" t="s">
        <v>263</v>
      </c>
      <c r="F9" s="53" t="s">
        <v>264</v>
      </c>
    </row>
    <row r="10" spans="2:6" ht="19.95" customHeight="1" x14ac:dyDescent="0.35">
      <c r="B10" s="48" t="s">
        <v>273</v>
      </c>
      <c r="C10" s="49">
        <v>228.2</v>
      </c>
      <c r="D10" s="50" t="s">
        <v>274</v>
      </c>
      <c r="E10" s="50" t="s">
        <v>275</v>
      </c>
      <c r="F10" s="50" t="s">
        <v>276</v>
      </c>
    </row>
    <row r="11" spans="2:6" ht="19.95" customHeight="1" x14ac:dyDescent="0.35">
      <c r="B11" s="51" t="s">
        <v>277</v>
      </c>
      <c r="C11" s="52">
        <v>228.2</v>
      </c>
      <c r="D11" s="53" t="s">
        <v>278</v>
      </c>
      <c r="E11" s="53" t="s">
        <v>279</v>
      </c>
      <c r="F11" s="53" t="s">
        <v>276</v>
      </c>
    </row>
    <row r="12" spans="2:6" ht="19.95" customHeight="1" x14ac:dyDescent="0.35">
      <c r="B12" s="48" t="s">
        <v>280</v>
      </c>
      <c r="C12" s="49">
        <v>209.2</v>
      </c>
      <c r="D12" s="50" t="s">
        <v>281</v>
      </c>
      <c r="E12" s="50" t="s">
        <v>263</v>
      </c>
      <c r="F12" s="50" t="s">
        <v>282</v>
      </c>
    </row>
    <row r="13" spans="2:6" ht="19.95" customHeight="1" x14ac:dyDescent="0.35">
      <c r="B13" s="51" t="s">
        <v>283</v>
      </c>
      <c r="C13" s="52">
        <v>155.19999999999999</v>
      </c>
      <c r="D13" s="53" t="s">
        <v>281</v>
      </c>
      <c r="E13" s="53" t="s">
        <v>284</v>
      </c>
      <c r="F13" s="53" t="s">
        <v>276</v>
      </c>
    </row>
    <row r="14" spans="2:6" ht="19.95" customHeight="1" x14ac:dyDescent="0.35">
      <c r="B14" s="48" t="s">
        <v>285</v>
      </c>
      <c r="C14" s="49">
        <v>155.19999999999999</v>
      </c>
      <c r="D14" s="50" t="s">
        <v>281</v>
      </c>
      <c r="E14" s="50" t="s">
        <v>284</v>
      </c>
      <c r="F14" s="50" t="s">
        <v>276</v>
      </c>
    </row>
    <row r="15" spans="2:6" ht="19.95" customHeight="1" x14ac:dyDescent="0.35">
      <c r="B15" s="51" t="s">
        <v>286</v>
      </c>
      <c r="C15" s="52">
        <v>145.6</v>
      </c>
      <c r="D15" s="53" t="s">
        <v>269</v>
      </c>
      <c r="E15" s="53" t="s">
        <v>263</v>
      </c>
      <c r="F15" s="53" t="s">
        <v>270</v>
      </c>
    </row>
    <row r="16" spans="2:6" ht="19.95" customHeight="1" x14ac:dyDescent="0.35">
      <c r="B16" s="48" t="s">
        <v>287</v>
      </c>
      <c r="C16" s="49">
        <v>145.19999999999999</v>
      </c>
      <c r="D16" s="50" t="s">
        <v>281</v>
      </c>
      <c r="E16" s="50" t="s">
        <v>288</v>
      </c>
      <c r="F16" s="50" t="s">
        <v>289</v>
      </c>
    </row>
    <row r="17" spans="2:6" ht="19.95" customHeight="1" x14ac:dyDescent="0.35">
      <c r="B17" s="51" t="s">
        <v>290</v>
      </c>
      <c r="C17" s="52">
        <v>145.19999999999999</v>
      </c>
      <c r="D17" s="53" t="s">
        <v>291</v>
      </c>
      <c r="E17" s="53" t="s">
        <v>292</v>
      </c>
      <c r="F17" s="53" t="s">
        <v>292</v>
      </c>
    </row>
    <row r="18" spans="2:6" ht="19.95" customHeight="1" x14ac:dyDescent="0.35">
      <c r="B18" s="48" t="s">
        <v>287</v>
      </c>
      <c r="C18" s="49">
        <v>138.19999999999999</v>
      </c>
      <c r="D18" s="50" t="s">
        <v>281</v>
      </c>
      <c r="E18" s="50" t="s">
        <v>288</v>
      </c>
      <c r="F18" s="50" t="s">
        <v>289</v>
      </c>
    </row>
    <row r="19" spans="2:6" ht="19.95" customHeight="1" x14ac:dyDescent="0.35">
      <c r="B19" s="51" t="s">
        <v>293</v>
      </c>
      <c r="C19" s="52">
        <v>131.1</v>
      </c>
      <c r="D19" s="53" t="s">
        <v>294</v>
      </c>
      <c r="E19" s="53" t="s">
        <v>263</v>
      </c>
      <c r="F19" s="53" t="s">
        <v>295</v>
      </c>
    </row>
    <row r="20" spans="2:6" ht="19.95" customHeight="1" x14ac:dyDescent="0.35">
      <c r="B20" s="48" t="s">
        <v>296</v>
      </c>
      <c r="C20" s="49">
        <v>110.8</v>
      </c>
      <c r="D20" s="50" t="s">
        <v>272</v>
      </c>
      <c r="E20" s="50" t="s">
        <v>263</v>
      </c>
      <c r="F20" s="50" t="s">
        <v>264</v>
      </c>
    </row>
    <row r="21" spans="2:6" ht="19.95" customHeight="1" x14ac:dyDescent="0.35">
      <c r="B21" s="51" t="s">
        <v>297</v>
      </c>
      <c r="C21" s="52">
        <v>86.7</v>
      </c>
      <c r="D21" s="53" t="s">
        <v>281</v>
      </c>
      <c r="E21" s="53" t="s">
        <v>298</v>
      </c>
      <c r="F21" s="53" t="s">
        <v>299</v>
      </c>
    </row>
    <row r="22" spans="2:6" ht="19.95" customHeight="1" x14ac:dyDescent="0.35">
      <c r="B22" s="48" t="s">
        <v>300</v>
      </c>
      <c r="C22" s="49">
        <v>76</v>
      </c>
      <c r="D22" s="50" t="s">
        <v>281</v>
      </c>
      <c r="E22" s="50" t="s">
        <v>298</v>
      </c>
      <c r="F22" s="50" t="s">
        <v>299</v>
      </c>
    </row>
    <row r="23" spans="2:6" ht="19.95" customHeight="1" x14ac:dyDescent="0.35">
      <c r="B23" s="51" t="s">
        <v>301</v>
      </c>
      <c r="C23" s="52">
        <v>76</v>
      </c>
      <c r="D23" s="53" t="s">
        <v>281</v>
      </c>
      <c r="E23" s="53" t="s">
        <v>298</v>
      </c>
      <c r="F23" s="53" t="s">
        <v>299</v>
      </c>
    </row>
    <row r="24" spans="2:6" ht="19.95" customHeight="1" x14ac:dyDescent="0.35">
      <c r="B24" s="48" t="s">
        <v>297</v>
      </c>
      <c r="C24" s="49">
        <v>74.2</v>
      </c>
      <c r="D24" s="50" t="s">
        <v>281</v>
      </c>
      <c r="E24" s="50" t="s">
        <v>298</v>
      </c>
      <c r="F24" s="50" t="s">
        <v>299</v>
      </c>
    </row>
    <row r="25" spans="2:6" ht="19.95" customHeight="1" x14ac:dyDescent="0.35">
      <c r="B25" s="51" t="s">
        <v>302</v>
      </c>
      <c r="C25" s="52">
        <v>73.5</v>
      </c>
      <c r="D25" s="53" t="s">
        <v>281</v>
      </c>
      <c r="E25" s="53" t="s">
        <v>263</v>
      </c>
      <c r="F25" s="53" t="s">
        <v>282</v>
      </c>
    </row>
    <row r="26" spans="2:6" ht="19.95" customHeight="1" x14ac:dyDescent="0.35">
      <c r="B26" s="48" t="s">
        <v>303</v>
      </c>
      <c r="C26" s="49">
        <v>72.8</v>
      </c>
      <c r="D26" s="50" t="s">
        <v>281</v>
      </c>
      <c r="E26" s="50" t="s">
        <v>263</v>
      </c>
      <c r="F26" s="50" t="s">
        <v>282</v>
      </c>
    </row>
    <row r="27" spans="2:6" ht="19.95" customHeight="1" x14ac:dyDescent="0.35">
      <c r="B27" s="51" t="s">
        <v>304</v>
      </c>
      <c r="C27" s="52">
        <v>72.400000000000006</v>
      </c>
      <c r="D27" s="53" t="s">
        <v>281</v>
      </c>
      <c r="E27" s="53" t="s">
        <v>305</v>
      </c>
      <c r="F27" s="53" t="s">
        <v>306</v>
      </c>
    </row>
    <row r="28" spans="2:6" ht="19.95" customHeight="1" x14ac:dyDescent="0.35">
      <c r="B28" s="48" t="s">
        <v>307</v>
      </c>
      <c r="C28" s="49">
        <v>68.099999999999994</v>
      </c>
      <c r="D28" s="50" t="s">
        <v>281</v>
      </c>
      <c r="E28" s="50" t="s">
        <v>263</v>
      </c>
      <c r="F28" s="50" t="s">
        <v>282</v>
      </c>
    </row>
    <row r="29" spans="2:6" ht="19.95" customHeight="1" x14ac:dyDescent="0.35">
      <c r="B29" s="51" t="s">
        <v>307</v>
      </c>
      <c r="C29" s="52">
        <v>67</v>
      </c>
      <c r="D29" s="53" t="s">
        <v>281</v>
      </c>
      <c r="E29" s="53" t="s">
        <v>263</v>
      </c>
      <c r="F29" s="53" t="s">
        <v>282</v>
      </c>
    </row>
    <row r="30" spans="2:6" ht="19.95" customHeight="1" x14ac:dyDescent="0.35">
      <c r="B30" s="48" t="s">
        <v>308</v>
      </c>
      <c r="C30" s="49">
        <v>64.7</v>
      </c>
      <c r="D30" s="50" t="s">
        <v>281</v>
      </c>
      <c r="E30" s="50" t="s">
        <v>263</v>
      </c>
      <c r="F30" s="50" t="s">
        <v>282</v>
      </c>
    </row>
    <row r="31" spans="2:6" ht="19.95" customHeight="1" x14ac:dyDescent="0.35">
      <c r="B31" s="51" t="s">
        <v>309</v>
      </c>
      <c r="C31" s="52">
        <v>64.7</v>
      </c>
      <c r="D31" s="53" t="s">
        <v>281</v>
      </c>
      <c r="E31" s="53" t="s">
        <v>263</v>
      </c>
      <c r="F31" s="53" t="s">
        <v>282</v>
      </c>
    </row>
    <row r="32" spans="2:6" ht="19.95" customHeight="1" x14ac:dyDescent="0.35">
      <c r="B32" s="48" t="s">
        <v>310</v>
      </c>
      <c r="C32" s="49">
        <v>59.1</v>
      </c>
      <c r="D32" s="50" t="s">
        <v>281</v>
      </c>
      <c r="E32" s="50" t="s">
        <v>263</v>
      </c>
      <c r="F32" s="50" t="s">
        <v>282</v>
      </c>
    </row>
    <row r="33" spans="2:6" ht="19.95" customHeight="1" x14ac:dyDescent="0.35">
      <c r="B33" s="51" t="s">
        <v>311</v>
      </c>
      <c r="C33" s="52">
        <v>58.5</v>
      </c>
      <c r="D33" s="53" t="s">
        <v>281</v>
      </c>
      <c r="E33" s="53" t="s">
        <v>263</v>
      </c>
      <c r="F33" s="53" t="s">
        <v>282</v>
      </c>
    </row>
    <row r="34" spans="2:6" ht="19.95" customHeight="1" x14ac:dyDescent="0.35">
      <c r="B34" s="48" t="s">
        <v>312</v>
      </c>
      <c r="C34" s="49">
        <v>57.5</v>
      </c>
      <c r="D34" s="50" t="s">
        <v>281</v>
      </c>
      <c r="E34" s="50" t="s">
        <v>263</v>
      </c>
      <c r="F34" s="50" t="s">
        <v>282</v>
      </c>
    </row>
    <row r="35" spans="2:6" ht="19.95" customHeight="1" x14ac:dyDescent="0.35">
      <c r="B35" s="51" t="s">
        <v>313</v>
      </c>
      <c r="C35" s="52">
        <v>56.9</v>
      </c>
      <c r="D35" s="53" t="s">
        <v>281</v>
      </c>
      <c r="E35" s="53" t="s">
        <v>314</v>
      </c>
      <c r="F35" s="53" t="s">
        <v>306</v>
      </c>
    </row>
    <row r="36" spans="2:6" ht="19.95" customHeight="1" x14ac:dyDescent="0.35">
      <c r="B36" s="48" t="s">
        <v>315</v>
      </c>
      <c r="C36" s="49">
        <v>56.9</v>
      </c>
      <c r="D36" s="50" t="s">
        <v>281</v>
      </c>
      <c r="E36" s="50" t="s">
        <v>314</v>
      </c>
      <c r="F36" s="50" t="s">
        <v>306</v>
      </c>
    </row>
    <row r="37" spans="2:6" ht="19.95" customHeight="1" x14ac:dyDescent="0.35">
      <c r="B37" s="51" t="s">
        <v>316</v>
      </c>
      <c r="C37" s="52">
        <v>53.4</v>
      </c>
      <c r="D37" s="53" t="s">
        <v>281</v>
      </c>
      <c r="E37" s="53" t="s">
        <v>314</v>
      </c>
      <c r="F37" s="53" t="s">
        <v>289</v>
      </c>
    </row>
    <row r="38" spans="2:6" ht="19.95" customHeight="1" x14ac:dyDescent="0.35">
      <c r="B38" s="48" t="s">
        <v>317</v>
      </c>
      <c r="C38" s="49">
        <v>52.1</v>
      </c>
      <c r="D38" s="50" t="s">
        <v>281</v>
      </c>
      <c r="E38" s="50" t="s">
        <v>314</v>
      </c>
      <c r="F38" s="50" t="s">
        <v>318</v>
      </c>
    </row>
    <row r="39" spans="2:6" ht="19.95" customHeight="1" x14ac:dyDescent="0.35">
      <c r="B39" s="51" t="s">
        <v>319</v>
      </c>
      <c r="C39" s="52">
        <v>50.2</v>
      </c>
      <c r="D39" s="53" t="s">
        <v>281</v>
      </c>
      <c r="E39" s="53" t="s">
        <v>288</v>
      </c>
      <c r="F39" s="53" t="s">
        <v>289</v>
      </c>
    </row>
    <row r="40" spans="2:6" ht="19.95" customHeight="1" x14ac:dyDescent="0.35">
      <c r="B40" s="48" t="s">
        <v>287</v>
      </c>
      <c r="C40" s="49">
        <v>50.1</v>
      </c>
      <c r="D40" s="50" t="s">
        <v>281</v>
      </c>
      <c r="E40" s="50" t="s">
        <v>288</v>
      </c>
      <c r="F40" s="50" t="s">
        <v>289</v>
      </c>
    </row>
    <row r="41" spans="2:6" ht="19.95" customHeight="1" x14ac:dyDescent="0.35">
      <c r="B41" s="51" t="s">
        <v>287</v>
      </c>
      <c r="C41" s="52">
        <v>45.2</v>
      </c>
      <c r="D41" s="53" t="s">
        <v>281</v>
      </c>
      <c r="E41" s="53" t="s">
        <v>288</v>
      </c>
      <c r="F41" s="53" t="s">
        <v>289</v>
      </c>
    </row>
    <row r="42" spans="2:6" ht="19.95" customHeight="1" x14ac:dyDescent="0.35">
      <c r="B42" s="48" t="s">
        <v>287</v>
      </c>
      <c r="C42" s="49">
        <v>40.1</v>
      </c>
      <c r="D42" s="50" t="s">
        <v>281</v>
      </c>
      <c r="E42" s="50" t="s">
        <v>263</v>
      </c>
      <c r="F42" s="50" t="s">
        <v>282</v>
      </c>
    </row>
    <row r="43" spans="2:6" ht="19.95" customHeight="1" x14ac:dyDescent="0.35">
      <c r="B43" s="51" t="s">
        <v>287</v>
      </c>
      <c r="C43" s="52">
        <v>39.200000000000003</v>
      </c>
      <c r="D43" s="53" t="s">
        <v>281</v>
      </c>
      <c r="E43" s="53" t="s">
        <v>263</v>
      </c>
      <c r="F43" s="53" t="s">
        <v>282</v>
      </c>
    </row>
    <row r="44" spans="2:6" ht="19.95" customHeight="1" x14ac:dyDescent="0.35">
      <c r="B44" s="48" t="s">
        <v>320</v>
      </c>
      <c r="C44" s="49">
        <v>38.200000000000003</v>
      </c>
      <c r="D44" s="50" t="s">
        <v>321</v>
      </c>
      <c r="E44" s="50" t="s">
        <v>263</v>
      </c>
      <c r="F44" s="50" t="s">
        <v>282</v>
      </c>
    </row>
    <row r="45" spans="2:6" ht="19.95" customHeight="1" x14ac:dyDescent="0.35">
      <c r="B45" s="51" t="s">
        <v>322</v>
      </c>
      <c r="C45" s="52">
        <v>38.1</v>
      </c>
      <c r="D45" s="53" t="s">
        <v>281</v>
      </c>
      <c r="E45" s="53" t="s">
        <v>314</v>
      </c>
      <c r="F45" s="53" t="s">
        <v>289</v>
      </c>
    </row>
    <row r="46" spans="2:6" ht="19.95" customHeight="1" x14ac:dyDescent="0.35">
      <c r="B46" s="48" t="s">
        <v>323</v>
      </c>
      <c r="C46" s="49">
        <v>37.299999999999997</v>
      </c>
      <c r="D46" s="50" t="s">
        <v>281</v>
      </c>
      <c r="E46" s="50" t="s">
        <v>263</v>
      </c>
      <c r="F46" s="50" t="s">
        <v>282</v>
      </c>
    </row>
    <row r="47" spans="2:6" ht="19.95" customHeight="1" x14ac:dyDescent="0.35">
      <c r="B47" s="51" t="s">
        <v>324</v>
      </c>
      <c r="C47" s="52">
        <v>36.700000000000003</v>
      </c>
      <c r="D47" s="53" t="s">
        <v>281</v>
      </c>
      <c r="E47" s="53" t="s">
        <v>263</v>
      </c>
      <c r="F47" s="53" t="s">
        <v>282</v>
      </c>
    </row>
    <row r="48" spans="2:6" ht="19.95" customHeight="1" x14ac:dyDescent="0.35">
      <c r="B48" s="48" t="s">
        <v>325</v>
      </c>
      <c r="C48" s="49">
        <v>33.6</v>
      </c>
      <c r="D48" s="50" t="s">
        <v>281</v>
      </c>
      <c r="E48" s="50" t="s">
        <v>263</v>
      </c>
      <c r="F48" s="50" t="s">
        <v>282</v>
      </c>
    </row>
    <row r="49" spans="2:6" ht="19.95" customHeight="1" x14ac:dyDescent="0.35">
      <c r="B49" s="51" t="s">
        <v>287</v>
      </c>
      <c r="C49" s="52">
        <v>33.1</v>
      </c>
      <c r="D49" s="53" t="s">
        <v>281</v>
      </c>
      <c r="E49" s="53" t="s">
        <v>263</v>
      </c>
      <c r="F49" s="53" t="s">
        <v>282</v>
      </c>
    </row>
    <row r="50" spans="2:6" ht="19.95" customHeight="1" x14ac:dyDescent="0.35">
      <c r="B50" s="48" t="s">
        <v>326</v>
      </c>
      <c r="C50" s="49">
        <v>33.1</v>
      </c>
      <c r="D50" s="50" t="s">
        <v>281</v>
      </c>
      <c r="E50" s="50" t="s">
        <v>263</v>
      </c>
      <c r="F50" s="50" t="s">
        <v>282</v>
      </c>
    </row>
    <row r="51" spans="2:6" ht="19.95" customHeight="1" x14ac:dyDescent="0.35">
      <c r="B51" s="51" t="s">
        <v>327</v>
      </c>
      <c r="C51" s="52">
        <v>30.4</v>
      </c>
      <c r="D51" s="53" t="s">
        <v>281</v>
      </c>
      <c r="E51" s="53" t="s">
        <v>288</v>
      </c>
      <c r="F51" s="53" t="s">
        <v>289</v>
      </c>
    </row>
    <row r="52" spans="2:6" ht="19.95" customHeight="1" x14ac:dyDescent="0.35">
      <c r="B52" s="48" t="s">
        <v>328</v>
      </c>
      <c r="C52" s="49">
        <v>30.4</v>
      </c>
      <c r="D52" s="50" t="s">
        <v>281</v>
      </c>
      <c r="E52" s="50" t="s">
        <v>329</v>
      </c>
      <c r="F52" s="50" t="s">
        <v>289</v>
      </c>
    </row>
    <row r="53" spans="2:6" ht="19.95" customHeight="1" x14ac:dyDescent="0.35">
      <c r="B53" s="51" t="s">
        <v>327</v>
      </c>
      <c r="C53" s="52">
        <v>29.8</v>
      </c>
      <c r="D53" s="53" t="s">
        <v>281</v>
      </c>
      <c r="E53" s="53" t="s">
        <v>288</v>
      </c>
      <c r="F53" s="53" t="s">
        <v>289</v>
      </c>
    </row>
    <row r="54" spans="2:6" ht="19.95" customHeight="1" x14ac:dyDescent="0.35">
      <c r="B54" s="48" t="s">
        <v>287</v>
      </c>
      <c r="C54" s="49">
        <v>27.8</v>
      </c>
      <c r="D54" s="50" t="s">
        <v>281</v>
      </c>
      <c r="E54" s="50" t="s">
        <v>263</v>
      </c>
      <c r="F54" s="50" t="s">
        <v>282</v>
      </c>
    </row>
    <row r="55" spans="2:6" ht="19.95" customHeight="1" x14ac:dyDescent="0.35">
      <c r="B55" s="51" t="s">
        <v>330</v>
      </c>
      <c r="C55" s="52">
        <v>27.1</v>
      </c>
      <c r="D55" s="53" t="s">
        <v>331</v>
      </c>
      <c r="E55" s="53" t="s">
        <v>263</v>
      </c>
      <c r="F55" s="53" t="s">
        <v>264</v>
      </c>
    </row>
    <row r="56" spans="2:6" ht="19.95" customHeight="1" x14ac:dyDescent="0.35">
      <c r="B56" s="48" t="s">
        <v>322</v>
      </c>
      <c r="C56" s="49">
        <v>26.6</v>
      </c>
      <c r="D56" s="50" t="s">
        <v>281</v>
      </c>
      <c r="E56" s="50" t="s">
        <v>314</v>
      </c>
      <c r="F56" s="50" t="s">
        <v>289</v>
      </c>
    </row>
    <row r="57" spans="2:6" ht="19.95" customHeight="1" x14ac:dyDescent="0.35">
      <c r="B57" s="51" t="s">
        <v>330</v>
      </c>
      <c r="C57" s="52">
        <v>26.3</v>
      </c>
      <c r="D57" s="53" t="s">
        <v>331</v>
      </c>
      <c r="E57" s="53" t="s">
        <v>263</v>
      </c>
      <c r="F57" s="53" t="s">
        <v>282</v>
      </c>
    </row>
    <row r="58" spans="2:6" ht="19.95" customHeight="1" x14ac:dyDescent="0.35">
      <c r="B58" s="48" t="s">
        <v>332</v>
      </c>
      <c r="C58" s="49">
        <v>26.3</v>
      </c>
      <c r="D58" s="50" t="s">
        <v>281</v>
      </c>
      <c r="E58" s="50" t="s">
        <v>314</v>
      </c>
      <c r="F58" s="50" t="s">
        <v>306</v>
      </c>
    </row>
    <row r="59" spans="2:6" ht="19.95" customHeight="1" x14ac:dyDescent="0.35">
      <c r="B59" s="51" t="s">
        <v>328</v>
      </c>
      <c r="C59" s="52">
        <v>25.9</v>
      </c>
      <c r="D59" s="53" t="s">
        <v>281</v>
      </c>
      <c r="E59" s="53" t="s">
        <v>288</v>
      </c>
      <c r="F59" s="53" t="s">
        <v>289</v>
      </c>
    </row>
    <row r="60" spans="2:6" ht="19.95" customHeight="1" x14ac:dyDescent="0.35">
      <c r="B60" s="48" t="s">
        <v>287</v>
      </c>
      <c r="C60" s="49">
        <v>24.4</v>
      </c>
      <c r="D60" s="50" t="s">
        <v>281</v>
      </c>
      <c r="E60" s="50" t="s">
        <v>263</v>
      </c>
      <c r="F60" s="50" t="s">
        <v>282</v>
      </c>
    </row>
    <row r="61" spans="2:6" ht="19.95" customHeight="1" x14ac:dyDescent="0.35">
      <c r="B61" s="51" t="s">
        <v>333</v>
      </c>
      <c r="C61" s="52">
        <v>24</v>
      </c>
      <c r="D61" s="53" t="s">
        <v>281</v>
      </c>
      <c r="E61" s="53" t="s">
        <v>314</v>
      </c>
      <c r="F61" s="53" t="s">
        <v>318</v>
      </c>
    </row>
    <row r="62" spans="2:6" ht="19.95" customHeight="1" x14ac:dyDescent="0.35">
      <c r="B62" s="48" t="s">
        <v>333</v>
      </c>
      <c r="C62" s="49">
        <v>23.9</v>
      </c>
      <c r="D62" s="50" t="s">
        <v>281</v>
      </c>
      <c r="E62" s="50" t="s">
        <v>314</v>
      </c>
      <c r="F62" s="50" t="s">
        <v>318</v>
      </c>
    </row>
    <row r="63" spans="2:6" ht="19.95" customHeight="1" x14ac:dyDescent="0.35">
      <c r="B63" s="51" t="s">
        <v>333</v>
      </c>
      <c r="C63" s="52">
        <v>23.8</v>
      </c>
      <c r="D63" s="53" t="s">
        <v>281</v>
      </c>
      <c r="E63" s="53" t="s">
        <v>314</v>
      </c>
      <c r="F63" s="53" t="s">
        <v>318</v>
      </c>
    </row>
    <row r="64" spans="2:6" ht="19.95" customHeight="1" x14ac:dyDescent="0.35">
      <c r="B64" s="48" t="s">
        <v>334</v>
      </c>
      <c r="C64" s="49">
        <v>22.9</v>
      </c>
      <c r="D64" s="50" t="s">
        <v>281</v>
      </c>
      <c r="E64" s="50" t="s">
        <v>314</v>
      </c>
      <c r="F64" s="50" t="s">
        <v>306</v>
      </c>
    </row>
    <row r="65" spans="2:6" ht="19.95" customHeight="1" x14ac:dyDescent="0.35">
      <c r="B65" s="51" t="s">
        <v>333</v>
      </c>
      <c r="C65" s="52">
        <v>22.3</v>
      </c>
      <c r="D65" s="53" t="s">
        <v>281</v>
      </c>
      <c r="E65" s="53" t="s">
        <v>314</v>
      </c>
      <c r="F65" s="53" t="s">
        <v>318</v>
      </c>
    </row>
    <row r="66" spans="2:6" ht="19.95" customHeight="1" x14ac:dyDescent="0.35">
      <c r="B66" s="48" t="s">
        <v>287</v>
      </c>
      <c r="C66" s="49">
        <v>20.9</v>
      </c>
      <c r="D66" s="50" t="s">
        <v>281</v>
      </c>
      <c r="E66" s="50" t="s">
        <v>263</v>
      </c>
      <c r="F66" s="50" t="s">
        <v>282</v>
      </c>
    </row>
    <row r="67" spans="2:6" ht="19.95" customHeight="1" x14ac:dyDescent="0.35">
      <c r="B67" s="51" t="s">
        <v>328</v>
      </c>
      <c r="C67" s="52">
        <v>20.7</v>
      </c>
      <c r="D67" s="53" t="s">
        <v>281</v>
      </c>
      <c r="E67" s="53" t="s">
        <v>288</v>
      </c>
      <c r="F67" s="53" t="s">
        <v>289</v>
      </c>
    </row>
    <row r="68" spans="2:6" ht="19.95" customHeight="1" x14ac:dyDescent="0.35">
      <c r="B68" s="48" t="s">
        <v>335</v>
      </c>
      <c r="C68" s="49">
        <v>20.399999999999999</v>
      </c>
      <c r="D68" s="50" t="s">
        <v>281</v>
      </c>
      <c r="E68" s="50" t="s">
        <v>314</v>
      </c>
      <c r="F68" s="50" t="s">
        <v>336</v>
      </c>
    </row>
    <row r="69" spans="2:6" ht="19.95" customHeight="1" x14ac:dyDescent="0.35">
      <c r="B69" s="51" t="s">
        <v>337</v>
      </c>
      <c r="C69" s="52">
        <v>20.399999999999999</v>
      </c>
      <c r="D69" s="53" t="s">
        <v>338</v>
      </c>
      <c r="E69" s="53" t="s">
        <v>263</v>
      </c>
      <c r="F69" s="53" t="s">
        <v>336</v>
      </c>
    </row>
    <row r="70" spans="2:6" ht="19.95" customHeight="1" x14ac:dyDescent="0.35">
      <c r="B70" s="48" t="s">
        <v>337</v>
      </c>
      <c r="C70" s="49">
        <v>20.2</v>
      </c>
      <c r="D70" s="50" t="s">
        <v>338</v>
      </c>
      <c r="E70" s="50" t="s">
        <v>263</v>
      </c>
      <c r="F70" s="50" t="s">
        <v>336</v>
      </c>
    </row>
    <row r="71" spans="2:6" ht="19.95" customHeight="1" x14ac:dyDescent="0.35">
      <c r="B71" s="51" t="s">
        <v>304</v>
      </c>
      <c r="C71" s="52">
        <v>19.600000000000001</v>
      </c>
      <c r="D71" s="53" t="s">
        <v>281</v>
      </c>
      <c r="E71" s="53" t="s">
        <v>314</v>
      </c>
      <c r="F71" s="53" t="s">
        <v>306</v>
      </c>
    </row>
    <row r="72" spans="2:6" ht="19.95" customHeight="1" x14ac:dyDescent="0.35">
      <c r="B72" s="48" t="s">
        <v>339</v>
      </c>
      <c r="C72" s="49">
        <v>19.5</v>
      </c>
      <c r="D72" s="50" t="s">
        <v>340</v>
      </c>
      <c r="E72" s="50" t="s">
        <v>341</v>
      </c>
      <c r="F72" s="50" t="s">
        <v>299</v>
      </c>
    </row>
    <row r="73" spans="2:6" ht="19.95" customHeight="1" x14ac:dyDescent="0.35">
      <c r="B73" s="51" t="s">
        <v>342</v>
      </c>
      <c r="C73" s="52">
        <v>19.399999999999999</v>
      </c>
      <c r="D73" s="53" t="s">
        <v>281</v>
      </c>
      <c r="E73" s="53" t="s">
        <v>314</v>
      </c>
      <c r="F73" s="53" t="s">
        <v>306</v>
      </c>
    </row>
    <row r="74" spans="2:6" ht="19.95" customHeight="1" x14ac:dyDescent="0.35">
      <c r="B74" s="48" t="s">
        <v>343</v>
      </c>
      <c r="C74" s="49">
        <v>17.600000000000001</v>
      </c>
      <c r="D74" s="50" t="s">
        <v>266</v>
      </c>
      <c r="E74" s="50" t="s">
        <v>263</v>
      </c>
      <c r="F74" s="50" t="s">
        <v>267</v>
      </c>
    </row>
    <row r="75" spans="2:6" ht="19.95" customHeight="1" x14ac:dyDescent="0.35">
      <c r="B75" s="51" t="s">
        <v>344</v>
      </c>
      <c r="C75" s="52">
        <v>17.399999999999999</v>
      </c>
      <c r="D75" s="53" t="s">
        <v>331</v>
      </c>
      <c r="E75" s="53" t="s">
        <v>263</v>
      </c>
      <c r="F75" s="53" t="s">
        <v>336</v>
      </c>
    </row>
    <row r="76" spans="2:6" ht="19.95" customHeight="1" x14ac:dyDescent="0.35">
      <c r="B76" s="48" t="s">
        <v>344</v>
      </c>
      <c r="C76" s="49">
        <v>17.2</v>
      </c>
      <c r="D76" s="50" t="s">
        <v>331</v>
      </c>
      <c r="E76" s="50" t="s">
        <v>263</v>
      </c>
      <c r="F76" s="50" t="s">
        <v>336</v>
      </c>
    </row>
    <row r="77" spans="2:6" ht="19.95" customHeight="1" x14ac:dyDescent="0.35">
      <c r="B77" s="51" t="s">
        <v>326</v>
      </c>
      <c r="C77" s="52">
        <v>16.399999999999999</v>
      </c>
      <c r="D77" s="53" t="s">
        <v>281</v>
      </c>
      <c r="E77" s="53" t="s">
        <v>263</v>
      </c>
      <c r="F77" s="53" t="s">
        <v>282</v>
      </c>
    </row>
    <row r="78" spans="2:6" ht="19.95" customHeight="1" x14ac:dyDescent="0.35">
      <c r="B78" s="48" t="s">
        <v>334</v>
      </c>
      <c r="C78" s="49">
        <v>15.8</v>
      </c>
      <c r="D78" s="50" t="s">
        <v>281</v>
      </c>
      <c r="E78" s="50" t="s">
        <v>314</v>
      </c>
      <c r="F78" s="50" t="s">
        <v>306</v>
      </c>
    </row>
    <row r="79" spans="2:6" ht="19.95" customHeight="1" x14ac:dyDescent="0.35">
      <c r="B79" s="51" t="s">
        <v>342</v>
      </c>
      <c r="C79" s="52">
        <v>15.6</v>
      </c>
      <c r="D79" s="53" t="s">
        <v>281</v>
      </c>
      <c r="E79" s="53" t="s">
        <v>314</v>
      </c>
      <c r="F79" s="53" t="s">
        <v>306</v>
      </c>
    </row>
    <row r="80" spans="2:6" ht="19.95" customHeight="1" x14ac:dyDescent="0.35">
      <c r="B80" s="48" t="s">
        <v>330</v>
      </c>
      <c r="C80" s="49">
        <v>15.4</v>
      </c>
      <c r="D80" s="50" t="s">
        <v>331</v>
      </c>
      <c r="E80" s="50" t="s">
        <v>263</v>
      </c>
      <c r="F80" s="50" t="s">
        <v>282</v>
      </c>
    </row>
    <row r="81" spans="2:6" ht="19.95" customHeight="1" x14ac:dyDescent="0.35">
      <c r="B81" s="51" t="s">
        <v>330</v>
      </c>
      <c r="C81" s="52">
        <v>15.1</v>
      </c>
      <c r="D81" s="53" t="s">
        <v>331</v>
      </c>
      <c r="E81" s="53" t="s">
        <v>263</v>
      </c>
      <c r="F81" s="53" t="s">
        <v>282</v>
      </c>
    </row>
    <row r="82" spans="2:6" ht="19.95" customHeight="1" x14ac:dyDescent="0.35">
      <c r="B82" s="48" t="s">
        <v>345</v>
      </c>
      <c r="C82" s="49">
        <v>14.8</v>
      </c>
      <c r="D82" s="50" t="s">
        <v>338</v>
      </c>
      <c r="E82" s="50" t="s">
        <v>263</v>
      </c>
      <c r="F82" s="50" t="s">
        <v>336</v>
      </c>
    </row>
    <row r="83" spans="2:6" ht="19.95" customHeight="1" x14ac:dyDescent="0.35">
      <c r="B83" s="51" t="s">
        <v>346</v>
      </c>
      <c r="C83" s="52">
        <v>13.2</v>
      </c>
      <c r="D83" s="53" t="s">
        <v>281</v>
      </c>
      <c r="E83" s="53" t="s">
        <v>263</v>
      </c>
      <c r="F83" s="53" t="s">
        <v>336</v>
      </c>
    </row>
    <row r="84" spans="2:6" ht="19.95" customHeight="1" x14ac:dyDescent="0.35">
      <c r="B84" s="48" t="s">
        <v>342</v>
      </c>
      <c r="C84" s="49">
        <v>12.9</v>
      </c>
      <c r="D84" s="50" t="s">
        <v>281</v>
      </c>
      <c r="E84" s="50" t="s">
        <v>314</v>
      </c>
      <c r="F84" s="50" t="s">
        <v>306</v>
      </c>
    </row>
    <row r="85" spans="2:6" ht="19.95" customHeight="1" x14ac:dyDescent="0.35">
      <c r="B85" s="51" t="s">
        <v>346</v>
      </c>
      <c r="C85" s="52">
        <v>12.3</v>
      </c>
      <c r="D85" s="53" t="s">
        <v>281</v>
      </c>
      <c r="E85" s="53" t="s">
        <v>263</v>
      </c>
      <c r="F85" s="53" t="s">
        <v>336</v>
      </c>
    </row>
    <row r="86" spans="2:6" ht="19.95" customHeight="1" x14ac:dyDescent="0.35">
      <c r="B86" s="48" t="s">
        <v>346</v>
      </c>
      <c r="C86" s="49">
        <v>11.9</v>
      </c>
      <c r="D86" s="50" t="s">
        <v>281</v>
      </c>
      <c r="E86" s="50" t="s">
        <v>263</v>
      </c>
      <c r="F86" s="50" t="s">
        <v>336</v>
      </c>
    </row>
    <row r="87" spans="2:6" ht="19.95" customHeight="1" x14ac:dyDescent="0.35">
      <c r="B87" s="51" t="s">
        <v>280</v>
      </c>
      <c r="C87" s="52">
        <v>11.9</v>
      </c>
      <c r="D87" s="53" t="s">
        <v>281</v>
      </c>
      <c r="E87" s="53" t="s">
        <v>263</v>
      </c>
      <c r="F87" s="53" t="s">
        <v>282</v>
      </c>
    </row>
    <row r="88" spans="2:6" ht="19.95" customHeight="1" x14ac:dyDescent="0.35">
      <c r="B88" s="48" t="s">
        <v>328</v>
      </c>
      <c r="C88" s="49">
        <v>11.5</v>
      </c>
      <c r="D88" s="50" t="s">
        <v>281</v>
      </c>
      <c r="E88" s="50" t="s">
        <v>263</v>
      </c>
      <c r="F88" s="50" t="s">
        <v>336</v>
      </c>
    </row>
    <row r="89" spans="2:6" ht="19.95" customHeight="1" x14ac:dyDescent="0.35">
      <c r="B89" s="51" t="s">
        <v>347</v>
      </c>
      <c r="C89" s="52">
        <v>10.9</v>
      </c>
      <c r="D89" s="53" t="s">
        <v>281</v>
      </c>
      <c r="E89" s="53" t="s">
        <v>314</v>
      </c>
      <c r="F89" s="53" t="s">
        <v>318</v>
      </c>
    </row>
    <row r="90" spans="2:6" ht="19.95" customHeight="1" x14ac:dyDescent="0.35">
      <c r="B90" s="48" t="s">
        <v>348</v>
      </c>
      <c r="C90" s="49">
        <v>10.9</v>
      </c>
      <c r="D90" s="50" t="s">
        <v>281</v>
      </c>
      <c r="E90" s="50" t="s">
        <v>314</v>
      </c>
      <c r="F90" s="50" t="s">
        <v>318</v>
      </c>
    </row>
    <row r="91" spans="2:6" ht="19.95" customHeight="1" x14ac:dyDescent="0.35">
      <c r="B91" s="51" t="s">
        <v>349</v>
      </c>
      <c r="C91" s="52">
        <v>10.4</v>
      </c>
      <c r="D91" s="53" t="s">
        <v>350</v>
      </c>
      <c r="E91" s="53" t="s">
        <v>263</v>
      </c>
      <c r="F91" s="53" t="s">
        <v>351</v>
      </c>
    </row>
    <row r="92" spans="2:6" ht="19.95" customHeight="1" x14ac:dyDescent="0.35">
      <c r="B92" s="48" t="s">
        <v>346</v>
      </c>
      <c r="C92" s="49">
        <v>10.1</v>
      </c>
      <c r="D92" s="50" t="s">
        <v>281</v>
      </c>
      <c r="E92" s="50" t="s">
        <v>288</v>
      </c>
      <c r="F92" s="50" t="s">
        <v>352</v>
      </c>
    </row>
    <row r="93" spans="2:6" ht="19.95" customHeight="1" x14ac:dyDescent="0.35">
      <c r="B93" s="51" t="s">
        <v>353</v>
      </c>
      <c r="C93" s="52">
        <v>10.1</v>
      </c>
      <c r="D93" s="53" t="s">
        <v>281</v>
      </c>
      <c r="E93" s="53" t="s">
        <v>263</v>
      </c>
      <c r="F93" s="53" t="s">
        <v>336</v>
      </c>
    </row>
    <row r="94" spans="2:6" ht="19.95" customHeight="1" x14ac:dyDescent="0.35">
      <c r="B94" s="48" t="s">
        <v>354</v>
      </c>
      <c r="C94" s="49">
        <v>10.1</v>
      </c>
      <c r="D94" s="50" t="s">
        <v>281</v>
      </c>
      <c r="E94" s="50" t="s">
        <v>263</v>
      </c>
      <c r="F94" s="50" t="s">
        <v>336</v>
      </c>
    </row>
    <row r="95" spans="2:6" ht="19.95" customHeight="1" x14ac:dyDescent="0.35">
      <c r="B95" s="51" t="s">
        <v>347</v>
      </c>
      <c r="C95" s="52">
        <v>9.9</v>
      </c>
      <c r="D95" s="53" t="s">
        <v>281</v>
      </c>
      <c r="E95" s="53" t="s">
        <v>314</v>
      </c>
      <c r="F95" s="53" t="s">
        <v>318</v>
      </c>
    </row>
    <row r="96" spans="2:6" ht="19.95" customHeight="1" x14ac:dyDescent="0.35">
      <c r="B96" s="48" t="s">
        <v>344</v>
      </c>
      <c r="C96" s="49">
        <v>9.6999999999999993</v>
      </c>
      <c r="D96" s="50" t="s">
        <v>331</v>
      </c>
      <c r="E96" s="50" t="s">
        <v>263</v>
      </c>
      <c r="F96" s="50" t="s">
        <v>336</v>
      </c>
    </row>
    <row r="97" spans="2:6" ht="19.95" customHeight="1" x14ac:dyDescent="0.35">
      <c r="B97" s="51" t="s">
        <v>334</v>
      </c>
      <c r="C97" s="52">
        <v>8.4</v>
      </c>
      <c r="D97" s="53" t="s">
        <v>281</v>
      </c>
      <c r="E97" s="53" t="s">
        <v>314</v>
      </c>
      <c r="F97" s="53" t="s">
        <v>306</v>
      </c>
    </row>
    <row r="98" spans="2:6" ht="19.95" customHeight="1" x14ac:dyDescent="0.35">
      <c r="B98" s="48" t="s">
        <v>328</v>
      </c>
      <c r="C98" s="49">
        <v>7.8</v>
      </c>
      <c r="D98" s="50" t="s">
        <v>281</v>
      </c>
      <c r="E98" s="50" t="s">
        <v>288</v>
      </c>
      <c r="F98" s="50" t="s">
        <v>289</v>
      </c>
    </row>
    <row r="99" spans="2:6" ht="19.95" customHeight="1" x14ac:dyDescent="0.35">
      <c r="B99" s="51" t="s">
        <v>328</v>
      </c>
      <c r="C99" s="52">
        <v>7.4</v>
      </c>
      <c r="D99" s="53" t="s">
        <v>281</v>
      </c>
      <c r="E99" s="53" t="s">
        <v>263</v>
      </c>
      <c r="F99" s="53" t="s">
        <v>336</v>
      </c>
    </row>
    <row r="100" spans="2:6" ht="19.95" customHeight="1" x14ac:dyDescent="0.35">
      <c r="B100" s="48" t="s">
        <v>354</v>
      </c>
      <c r="C100" s="49">
        <v>7.4</v>
      </c>
      <c r="D100" s="50" t="s">
        <v>281</v>
      </c>
      <c r="E100" s="50" t="s">
        <v>263</v>
      </c>
      <c r="F100" s="50" t="s">
        <v>336</v>
      </c>
    </row>
    <row r="101" spans="2:6" ht="19.95" customHeight="1" x14ac:dyDescent="0.35">
      <c r="B101" s="51" t="s">
        <v>287</v>
      </c>
      <c r="C101" s="52">
        <v>7</v>
      </c>
      <c r="D101" s="53" t="s">
        <v>281</v>
      </c>
      <c r="E101" s="53" t="s">
        <v>263</v>
      </c>
      <c r="F101" s="53" t="s">
        <v>306</v>
      </c>
    </row>
    <row r="102" spans="2:6" ht="19.95" customHeight="1" x14ac:dyDescent="0.35">
      <c r="B102" s="48" t="s">
        <v>355</v>
      </c>
      <c r="C102" s="49">
        <v>7</v>
      </c>
      <c r="D102" s="50" t="s">
        <v>356</v>
      </c>
      <c r="E102" s="50" t="s">
        <v>263</v>
      </c>
      <c r="F102" s="50" t="s">
        <v>282</v>
      </c>
    </row>
    <row r="103" spans="2:6" ht="19.95" customHeight="1" x14ac:dyDescent="0.35">
      <c r="B103" s="51" t="s">
        <v>357</v>
      </c>
      <c r="C103" s="52">
        <v>7</v>
      </c>
      <c r="D103" s="53" t="s">
        <v>356</v>
      </c>
      <c r="E103" s="53" t="s">
        <v>263</v>
      </c>
      <c r="F103" s="53" t="s">
        <v>282</v>
      </c>
    </row>
    <row r="104" spans="2:6" ht="19.95" customHeight="1" x14ac:dyDescent="0.35">
      <c r="B104" s="48" t="s">
        <v>348</v>
      </c>
      <c r="C104" s="49">
        <v>6.7</v>
      </c>
      <c r="D104" s="50" t="s">
        <v>281</v>
      </c>
      <c r="E104" s="50" t="s">
        <v>314</v>
      </c>
      <c r="F104" s="50" t="s">
        <v>318</v>
      </c>
    </row>
    <row r="105" spans="2:6" ht="19.95" customHeight="1" x14ac:dyDescent="0.35">
      <c r="B105" s="51" t="s">
        <v>332</v>
      </c>
      <c r="C105" s="52">
        <v>6.2</v>
      </c>
      <c r="D105" s="53" t="s">
        <v>281</v>
      </c>
      <c r="E105" s="53" t="s">
        <v>314</v>
      </c>
      <c r="F105" s="53" t="s">
        <v>306</v>
      </c>
    </row>
    <row r="106" spans="2:6" ht="19.95" customHeight="1" x14ac:dyDescent="0.35">
      <c r="B106" s="48" t="s">
        <v>358</v>
      </c>
      <c r="C106" s="49">
        <v>6</v>
      </c>
      <c r="D106" s="50" t="s">
        <v>350</v>
      </c>
      <c r="E106" s="50" t="s">
        <v>263</v>
      </c>
      <c r="F106" s="50" t="s">
        <v>282</v>
      </c>
    </row>
    <row r="107" spans="2:6" ht="19.95" customHeight="1" x14ac:dyDescent="0.35">
      <c r="B107" s="51" t="s">
        <v>335</v>
      </c>
      <c r="C107" s="52">
        <v>5</v>
      </c>
      <c r="D107" s="53" t="s">
        <v>281</v>
      </c>
      <c r="E107" s="53" t="s">
        <v>314</v>
      </c>
      <c r="F107" s="53" t="s">
        <v>336</v>
      </c>
    </row>
    <row r="108" spans="2:6" ht="19.95" customHeight="1" x14ac:dyDescent="0.35">
      <c r="B108" s="48" t="s">
        <v>287</v>
      </c>
      <c r="C108" s="49">
        <v>5</v>
      </c>
      <c r="D108" s="50" t="s">
        <v>281</v>
      </c>
      <c r="E108" s="50" t="s">
        <v>263</v>
      </c>
      <c r="F108" s="50" t="s">
        <v>359</v>
      </c>
    </row>
    <row r="109" spans="2:6" ht="19.95" customHeight="1" x14ac:dyDescent="0.35">
      <c r="B109" s="51" t="s">
        <v>287</v>
      </c>
      <c r="C109" s="52">
        <v>4.5999999999999996</v>
      </c>
      <c r="D109" s="53" t="s">
        <v>281</v>
      </c>
      <c r="E109" s="53" t="s">
        <v>263</v>
      </c>
      <c r="F109" s="53" t="s">
        <v>282</v>
      </c>
    </row>
    <row r="110" spans="2:6" ht="19.95" customHeight="1" x14ac:dyDescent="0.35">
      <c r="B110" s="48" t="s">
        <v>287</v>
      </c>
      <c r="C110" s="49">
        <v>4.5</v>
      </c>
      <c r="D110" s="50" t="s">
        <v>281</v>
      </c>
      <c r="E110" s="50" t="s">
        <v>263</v>
      </c>
      <c r="F110" s="50" t="s">
        <v>336</v>
      </c>
    </row>
    <row r="111" spans="2:6" ht="19.95" customHeight="1" x14ac:dyDescent="0.35">
      <c r="B111" s="51" t="s">
        <v>360</v>
      </c>
      <c r="C111" s="52">
        <v>4.5</v>
      </c>
      <c r="D111" s="53" t="s">
        <v>331</v>
      </c>
      <c r="E111" s="53" t="s">
        <v>361</v>
      </c>
      <c r="F111" s="53" t="s">
        <v>336</v>
      </c>
    </row>
    <row r="112" spans="2:6" ht="19.95" customHeight="1" x14ac:dyDescent="0.35">
      <c r="B112" s="48" t="s">
        <v>362</v>
      </c>
      <c r="C112" s="49">
        <v>3.6</v>
      </c>
      <c r="D112" s="50" t="s">
        <v>281</v>
      </c>
      <c r="E112" s="50" t="s">
        <v>314</v>
      </c>
      <c r="F112" s="50" t="s">
        <v>336</v>
      </c>
    </row>
    <row r="113" spans="2:6" ht="19.95" customHeight="1" x14ac:dyDescent="0.35">
      <c r="B113" s="51" t="s">
        <v>335</v>
      </c>
      <c r="C113" s="52">
        <v>3.6</v>
      </c>
      <c r="D113" s="53" t="s">
        <v>281</v>
      </c>
      <c r="E113" s="53" t="s">
        <v>314</v>
      </c>
      <c r="F113" s="53" t="s">
        <v>336</v>
      </c>
    </row>
    <row r="114" spans="2:6" ht="19.95" customHeight="1" x14ac:dyDescent="0.35">
      <c r="B114" s="48" t="s">
        <v>363</v>
      </c>
      <c r="C114" s="49">
        <v>3</v>
      </c>
      <c r="D114" s="50" t="s">
        <v>364</v>
      </c>
      <c r="E114" s="50" t="s">
        <v>263</v>
      </c>
      <c r="F114" s="50" t="s">
        <v>282</v>
      </c>
    </row>
    <row r="115" spans="2:6" ht="16.8" x14ac:dyDescent="0.4">
      <c r="B115" s="54" t="s">
        <v>365</v>
      </c>
      <c r="C115" s="55">
        <f>SUM(C6:C114)</f>
        <v>5551.8999999999969</v>
      </c>
    </row>
  </sheetData>
  <mergeCells count="1">
    <mergeCell ref="B3:F3"/>
  </mergeCells>
  <hyperlinks>
    <hyperlink ref="B1" location="'KAPAK'!A1" display="← İÇİNDEKİLER" xr:uid="{00000000-0004-0000-0500-000000000000}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25"/>
  <sheetViews>
    <sheetView workbookViewId="0"/>
  </sheetViews>
  <sheetFormatPr defaultRowHeight="14.4" x14ac:dyDescent="0.3"/>
  <cols>
    <col min="1" max="1" width="3" customWidth="1"/>
    <col min="2" max="2" width="38" customWidth="1"/>
    <col min="3" max="3" width="16" customWidth="1"/>
    <col min="4" max="4" width="8" customWidth="1"/>
    <col min="5" max="5" width="9" customWidth="1"/>
    <col min="6" max="6" width="13" customWidth="1"/>
    <col min="7" max="7" width="24" customWidth="1"/>
  </cols>
  <sheetData>
    <row r="1" spans="2:8" x14ac:dyDescent="0.3">
      <c r="B1" s="10" t="s">
        <v>45</v>
      </c>
    </row>
    <row r="3" spans="2:8" ht="20.399999999999999" x14ac:dyDescent="0.45">
      <c r="B3" s="92" t="s">
        <v>366</v>
      </c>
      <c r="C3" s="72"/>
      <c r="D3" s="72"/>
      <c r="E3" s="72"/>
      <c r="F3" s="72"/>
      <c r="G3" s="72"/>
      <c r="H3" s="72"/>
    </row>
    <row r="4" spans="2:8" x14ac:dyDescent="0.3">
      <c r="B4" s="91" t="s">
        <v>367</v>
      </c>
      <c r="C4" s="72"/>
      <c r="D4" s="72"/>
      <c r="E4" s="72"/>
      <c r="F4" s="72"/>
      <c r="G4" s="72"/>
      <c r="H4" s="72"/>
    </row>
    <row r="5" spans="2:8" x14ac:dyDescent="0.3">
      <c r="B5" s="72"/>
      <c r="C5" s="72"/>
      <c r="D5" s="72"/>
      <c r="E5" s="72"/>
      <c r="F5" s="72"/>
      <c r="G5" s="72"/>
      <c r="H5" s="72"/>
    </row>
    <row r="6" spans="2:8" x14ac:dyDescent="0.3">
      <c r="B6" s="72"/>
      <c r="C6" s="72"/>
      <c r="D6" s="72"/>
      <c r="E6" s="72"/>
      <c r="F6" s="72"/>
      <c r="G6" s="72"/>
      <c r="H6" s="72"/>
    </row>
    <row r="8" spans="2:8" ht="16.8" x14ac:dyDescent="0.3">
      <c r="B8" s="56" t="s">
        <v>368</v>
      </c>
      <c r="C8" s="56" t="s">
        <v>369</v>
      </c>
      <c r="D8" s="56" t="s">
        <v>80</v>
      </c>
      <c r="E8" s="56" t="s">
        <v>81</v>
      </c>
      <c r="F8" s="56" t="s">
        <v>82</v>
      </c>
      <c r="G8" s="56" t="s">
        <v>370</v>
      </c>
      <c r="H8" s="56" t="s">
        <v>371</v>
      </c>
    </row>
    <row r="9" spans="2:8" ht="15" x14ac:dyDescent="0.35">
      <c r="B9" s="94" t="s">
        <v>372</v>
      </c>
      <c r="C9" s="74"/>
      <c r="D9" s="74"/>
      <c r="E9" s="74"/>
      <c r="F9" s="74"/>
      <c r="G9" s="74"/>
      <c r="H9" s="74"/>
    </row>
    <row r="10" spans="2:8" ht="25.95" customHeight="1" x14ac:dyDescent="0.35">
      <c r="B10" s="2" t="s">
        <v>373</v>
      </c>
      <c r="C10" s="57" t="s">
        <v>374</v>
      </c>
      <c r="D10" s="25" t="s">
        <v>107</v>
      </c>
      <c r="E10" s="58">
        <v>605</v>
      </c>
      <c r="F10" s="58">
        <v>3200</v>
      </c>
      <c r="G10" s="35">
        <f t="shared" ref="G10:G17" si="0">E10*F10</f>
        <v>1936000</v>
      </c>
      <c r="H10" s="23" t="s">
        <v>375</v>
      </c>
    </row>
    <row r="11" spans="2:8" ht="25.95" customHeight="1" x14ac:dyDescent="0.35">
      <c r="B11" s="2" t="s">
        <v>376</v>
      </c>
      <c r="C11" s="57" t="s">
        <v>377</v>
      </c>
      <c r="D11" s="25" t="s">
        <v>107</v>
      </c>
      <c r="E11" s="58">
        <v>120</v>
      </c>
      <c r="F11" s="58">
        <v>2400</v>
      </c>
      <c r="G11" s="35">
        <f t="shared" si="0"/>
        <v>288000</v>
      </c>
      <c r="H11" s="23" t="s">
        <v>378</v>
      </c>
    </row>
    <row r="12" spans="2:8" ht="25.95" customHeight="1" x14ac:dyDescent="0.35">
      <c r="B12" s="2" t="s">
        <v>379</v>
      </c>
      <c r="C12" s="57" t="s">
        <v>380</v>
      </c>
      <c r="D12" s="25" t="s">
        <v>381</v>
      </c>
      <c r="E12" s="58">
        <v>2400</v>
      </c>
      <c r="F12" s="58">
        <v>1850</v>
      </c>
      <c r="G12" s="35">
        <f t="shared" si="0"/>
        <v>4440000</v>
      </c>
      <c r="H12" s="23" t="s">
        <v>382</v>
      </c>
    </row>
    <row r="13" spans="2:8" ht="25.95" customHeight="1" x14ac:dyDescent="0.35">
      <c r="B13" s="2" t="s">
        <v>383</v>
      </c>
      <c r="C13" s="57" t="s">
        <v>384</v>
      </c>
      <c r="D13" s="25" t="s">
        <v>385</v>
      </c>
      <c r="E13" s="58">
        <v>1</v>
      </c>
      <c r="F13" s="58">
        <v>650000</v>
      </c>
      <c r="G13" s="35">
        <f t="shared" si="0"/>
        <v>650000</v>
      </c>
      <c r="H13" s="23" t="s">
        <v>386</v>
      </c>
    </row>
    <row r="14" spans="2:8" ht="25.95" customHeight="1" x14ac:dyDescent="0.35">
      <c r="B14" s="2" t="s">
        <v>387</v>
      </c>
      <c r="C14" s="57" t="s">
        <v>388</v>
      </c>
      <c r="D14" s="25" t="s">
        <v>389</v>
      </c>
      <c r="E14" s="58">
        <v>225</v>
      </c>
      <c r="F14" s="58">
        <v>14000</v>
      </c>
      <c r="G14" s="35">
        <f t="shared" si="0"/>
        <v>3150000</v>
      </c>
      <c r="H14" s="23" t="s">
        <v>390</v>
      </c>
    </row>
    <row r="15" spans="2:8" ht="25.95" customHeight="1" x14ac:dyDescent="0.35">
      <c r="B15" s="2" t="s">
        <v>391</v>
      </c>
      <c r="C15" s="57" t="s">
        <v>392</v>
      </c>
      <c r="D15" s="25" t="s">
        <v>85</v>
      </c>
      <c r="E15" s="58">
        <v>40</v>
      </c>
      <c r="F15" s="58">
        <v>9500</v>
      </c>
      <c r="G15" s="35">
        <f t="shared" si="0"/>
        <v>380000</v>
      </c>
      <c r="H15" s="23" t="s">
        <v>393</v>
      </c>
    </row>
    <row r="16" spans="2:8" ht="25.95" customHeight="1" x14ac:dyDescent="0.35">
      <c r="B16" s="2" t="s">
        <v>394</v>
      </c>
      <c r="C16" s="57" t="s">
        <v>395</v>
      </c>
      <c r="D16" s="25" t="s">
        <v>389</v>
      </c>
      <c r="E16" s="58">
        <v>2</v>
      </c>
      <c r="F16" s="58">
        <v>180000</v>
      </c>
      <c r="G16" s="35">
        <f t="shared" si="0"/>
        <v>360000</v>
      </c>
      <c r="H16" s="23" t="s">
        <v>396</v>
      </c>
    </row>
    <row r="17" spans="2:8" ht="25.95" customHeight="1" x14ac:dyDescent="0.35">
      <c r="B17" s="2" t="s">
        <v>397</v>
      </c>
      <c r="C17" s="57" t="s">
        <v>398</v>
      </c>
      <c r="D17" s="25" t="s">
        <v>389</v>
      </c>
      <c r="E17" s="58">
        <v>1</v>
      </c>
      <c r="F17" s="58">
        <v>120000</v>
      </c>
      <c r="G17" s="35">
        <f t="shared" si="0"/>
        <v>120000</v>
      </c>
      <c r="H17" s="23" t="s">
        <v>399</v>
      </c>
    </row>
    <row r="18" spans="2:8" ht="16.8" x14ac:dyDescent="0.35">
      <c r="B18" s="59"/>
      <c r="C18" s="59"/>
      <c r="D18" s="59"/>
      <c r="E18" s="59"/>
      <c r="F18" s="60" t="s">
        <v>400</v>
      </c>
      <c r="G18" s="37">
        <f>SUM(G10:G17)</f>
        <v>11324000</v>
      </c>
      <c r="H18" s="59"/>
    </row>
    <row r="20" spans="2:8" ht="15" x14ac:dyDescent="0.35">
      <c r="B20" s="93" t="s">
        <v>401</v>
      </c>
      <c r="C20" s="74"/>
      <c r="D20" s="74"/>
      <c r="E20" s="74"/>
      <c r="F20" s="74"/>
      <c r="G20" s="74"/>
      <c r="H20" s="74"/>
    </row>
    <row r="21" spans="2:8" ht="24" customHeight="1" x14ac:dyDescent="0.35">
      <c r="B21" s="2" t="s">
        <v>402</v>
      </c>
      <c r="C21" s="61" t="s">
        <v>403</v>
      </c>
      <c r="D21" s="25" t="s">
        <v>385</v>
      </c>
      <c r="E21" s="62">
        <v>1</v>
      </c>
      <c r="F21" s="62">
        <v>4500000</v>
      </c>
      <c r="G21" s="63">
        <f>E21*F21</f>
        <v>4500000</v>
      </c>
      <c r="H21" s="23" t="s">
        <v>404</v>
      </c>
    </row>
    <row r="22" spans="2:8" ht="24" customHeight="1" x14ac:dyDescent="0.35">
      <c r="B22" s="2" t="s">
        <v>405</v>
      </c>
      <c r="C22" s="61" t="s">
        <v>406</v>
      </c>
      <c r="D22" s="25" t="s">
        <v>389</v>
      </c>
      <c r="E22" s="62">
        <v>1</v>
      </c>
      <c r="F22" s="62">
        <v>2200000</v>
      </c>
      <c r="G22" s="63">
        <f>E22*F22</f>
        <v>2200000</v>
      </c>
      <c r="H22" s="23" t="s">
        <v>404</v>
      </c>
    </row>
    <row r="23" spans="2:8" ht="24" customHeight="1" x14ac:dyDescent="0.35">
      <c r="B23" s="2" t="s">
        <v>407</v>
      </c>
      <c r="C23" s="61" t="s">
        <v>408</v>
      </c>
      <c r="D23" s="25" t="s">
        <v>385</v>
      </c>
      <c r="E23" s="62">
        <v>1</v>
      </c>
      <c r="F23" s="62">
        <v>1800000</v>
      </c>
      <c r="G23" s="63">
        <f>E23*F23</f>
        <v>1800000</v>
      </c>
      <c r="H23" s="23" t="s">
        <v>409</v>
      </c>
    </row>
    <row r="24" spans="2:8" ht="24" customHeight="1" x14ac:dyDescent="0.35">
      <c r="B24" s="2" t="s">
        <v>410</v>
      </c>
      <c r="C24" s="61" t="s">
        <v>411</v>
      </c>
      <c r="D24" s="25" t="s">
        <v>385</v>
      </c>
      <c r="E24" s="62">
        <v>1</v>
      </c>
      <c r="F24" s="62">
        <v>950000</v>
      </c>
      <c r="G24" s="63">
        <f>E24*F24</f>
        <v>950000</v>
      </c>
      <c r="H24" s="23" t="s">
        <v>409</v>
      </c>
    </row>
    <row r="25" spans="2:8" ht="16.8" x14ac:dyDescent="0.35">
      <c r="B25" s="64"/>
      <c r="C25" s="64"/>
      <c r="D25" s="64"/>
      <c r="E25" s="64"/>
      <c r="F25" s="65" t="s">
        <v>412</v>
      </c>
      <c r="G25" s="66">
        <f>SUM(G21:G24)</f>
        <v>9450000</v>
      </c>
      <c r="H25" s="64"/>
    </row>
  </sheetData>
  <mergeCells count="4">
    <mergeCell ref="B4:H6"/>
    <mergeCell ref="B3:H3"/>
    <mergeCell ref="B20:H20"/>
    <mergeCell ref="B9:H9"/>
  </mergeCells>
  <hyperlinks>
    <hyperlink ref="B1" location="'KAPAK'!A1" display="← İÇİNDEKİLER" xr:uid="{00000000-0004-0000-0600-000000000000}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B21"/>
  <sheetViews>
    <sheetView tabSelected="1" workbookViewId="0"/>
  </sheetViews>
  <sheetFormatPr defaultRowHeight="14.4" x14ac:dyDescent="0.3"/>
  <cols>
    <col min="1" max="1" width="3" customWidth="1"/>
    <col min="2" max="2" width="80" customWidth="1"/>
    <col min="3" max="3" width="4" customWidth="1"/>
  </cols>
  <sheetData>
    <row r="1" spans="2:2" x14ac:dyDescent="0.3">
      <c r="B1" s="10" t="s">
        <v>45</v>
      </c>
    </row>
    <row r="3" spans="2:2" ht="20.399999999999999" x14ac:dyDescent="0.45">
      <c r="B3" s="11" t="s">
        <v>413</v>
      </c>
    </row>
    <row r="5" spans="2:2" ht="24" customHeight="1" x14ac:dyDescent="0.3">
      <c r="B5" s="67" t="s">
        <v>414</v>
      </c>
    </row>
    <row r="6" spans="2:2" ht="18" customHeight="1" x14ac:dyDescent="0.3">
      <c r="B6" s="2" t="s">
        <v>415</v>
      </c>
    </row>
    <row r="7" spans="2:2" ht="25.95" customHeight="1" x14ac:dyDescent="0.3">
      <c r="B7" s="2" t="s">
        <v>416</v>
      </c>
    </row>
    <row r="8" spans="2:2" ht="18" customHeight="1" x14ac:dyDescent="0.3">
      <c r="B8" s="2" t="s">
        <v>417</v>
      </c>
    </row>
    <row r="9" spans="2:2" ht="18" customHeight="1" x14ac:dyDescent="0.3">
      <c r="B9" s="2" t="s">
        <v>418</v>
      </c>
    </row>
    <row r="10" spans="2:2" ht="18" customHeight="1" x14ac:dyDescent="0.3">
      <c r="B10" s="2" t="s">
        <v>419</v>
      </c>
    </row>
    <row r="11" spans="2:2" ht="18" customHeight="1" x14ac:dyDescent="0.3">
      <c r="B11" s="2" t="s">
        <v>420</v>
      </c>
    </row>
    <row r="12" spans="2:2" ht="18" customHeight="1" x14ac:dyDescent="0.3">
      <c r="B12" s="2" t="s">
        <v>421</v>
      </c>
    </row>
    <row r="13" spans="2:2" ht="18" customHeight="1" x14ac:dyDescent="0.3">
      <c r="B13" s="2" t="s">
        <v>422</v>
      </c>
    </row>
    <row r="14" spans="2:2" ht="25.95" customHeight="1" x14ac:dyDescent="0.3">
      <c r="B14" s="2" t="s">
        <v>423</v>
      </c>
    </row>
    <row r="15" spans="2:2" ht="25.95" customHeight="1" x14ac:dyDescent="0.3">
      <c r="B15" s="2" t="s">
        <v>424</v>
      </c>
    </row>
    <row r="17" spans="2:2" ht="24" customHeight="1" x14ac:dyDescent="0.3">
      <c r="B17" s="68" t="s">
        <v>425</v>
      </c>
    </row>
    <row r="18" spans="2:2" ht="18" customHeight="1" x14ac:dyDescent="0.3">
      <c r="B18" s="2" t="s">
        <v>426</v>
      </c>
    </row>
    <row r="19" spans="2:2" ht="18" customHeight="1" x14ac:dyDescent="0.3">
      <c r="B19" s="2" t="s">
        <v>427</v>
      </c>
    </row>
    <row r="20" spans="2:2" ht="18" customHeight="1" x14ac:dyDescent="0.3">
      <c r="B20" s="2" t="s">
        <v>428</v>
      </c>
    </row>
    <row r="21" spans="2:2" ht="18" customHeight="1" x14ac:dyDescent="0.3">
      <c r="B21" s="2" t="s">
        <v>429</v>
      </c>
    </row>
  </sheetData>
  <hyperlinks>
    <hyperlink ref="B1" location="'KAPAK'!A1" display="← İÇİNDEKİLER" xr:uid="{00000000-0004-0000-0700-000000000000}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B22"/>
  <sheetViews>
    <sheetView workbookViewId="0"/>
  </sheetViews>
  <sheetFormatPr defaultRowHeight="14.4" x14ac:dyDescent="0.3"/>
  <cols>
    <col min="1" max="1" width="3" customWidth="1"/>
    <col min="2" max="2" width="90" customWidth="1"/>
    <col min="3" max="3" width="4" customWidth="1"/>
  </cols>
  <sheetData>
    <row r="1" spans="2:2" x14ac:dyDescent="0.3">
      <c r="B1" s="10" t="s">
        <v>45</v>
      </c>
    </row>
    <row r="3" spans="2:2" ht="20.399999999999999" x14ac:dyDescent="0.45">
      <c r="B3" s="11" t="s">
        <v>430</v>
      </c>
    </row>
    <row r="5" spans="2:2" ht="18" customHeight="1" x14ac:dyDescent="0.4">
      <c r="B5" s="69" t="s">
        <v>431</v>
      </c>
    </row>
    <row r="6" spans="2:2" ht="54" customHeight="1" x14ac:dyDescent="0.3">
      <c r="B6" s="70" t="s">
        <v>432</v>
      </c>
    </row>
    <row r="7" spans="2:2" ht="18" customHeight="1" x14ac:dyDescent="0.4">
      <c r="B7" s="69" t="s">
        <v>433</v>
      </c>
    </row>
    <row r="8" spans="2:2" ht="54" customHeight="1" x14ac:dyDescent="0.3">
      <c r="B8" s="70" t="s">
        <v>434</v>
      </c>
    </row>
    <row r="9" spans="2:2" ht="18" customHeight="1" x14ac:dyDescent="0.4">
      <c r="B9" s="69" t="s">
        <v>435</v>
      </c>
    </row>
    <row r="10" spans="2:2" ht="54" customHeight="1" x14ac:dyDescent="0.3">
      <c r="B10" s="70" t="s">
        <v>436</v>
      </c>
    </row>
    <row r="11" spans="2:2" ht="18" customHeight="1" x14ac:dyDescent="0.4">
      <c r="B11" s="69" t="s">
        <v>437</v>
      </c>
    </row>
    <row r="12" spans="2:2" ht="54" customHeight="1" x14ac:dyDescent="0.3">
      <c r="B12" s="70" t="s">
        <v>438</v>
      </c>
    </row>
    <row r="13" spans="2:2" ht="18" customHeight="1" x14ac:dyDescent="0.4">
      <c r="B13" s="69" t="s">
        <v>439</v>
      </c>
    </row>
    <row r="14" spans="2:2" ht="54" customHeight="1" x14ac:dyDescent="0.3">
      <c r="B14" s="70" t="s">
        <v>440</v>
      </c>
    </row>
    <row r="15" spans="2:2" ht="18" customHeight="1" x14ac:dyDescent="0.4">
      <c r="B15" s="69" t="s">
        <v>441</v>
      </c>
    </row>
    <row r="16" spans="2:2" ht="54" customHeight="1" x14ac:dyDescent="0.3">
      <c r="B16" s="70" t="s">
        <v>442</v>
      </c>
    </row>
    <row r="17" spans="2:2" ht="18" customHeight="1" x14ac:dyDescent="0.4">
      <c r="B17" s="69" t="s">
        <v>443</v>
      </c>
    </row>
    <row r="18" spans="2:2" ht="54" customHeight="1" x14ac:dyDescent="0.3">
      <c r="B18" s="70" t="s">
        <v>444</v>
      </c>
    </row>
    <row r="19" spans="2:2" ht="18" customHeight="1" x14ac:dyDescent="0.4">
      <c r="B19" s="69" t="s">
        <v>445</v>
      </c>
    </row>
    <row r="20" spans="2:2" ht="54" customHeight="1" x14ac:dyDescent="0.3">
      <c r="B20" s="70" t="s">
        <v>446</v>
      </c>
    </row>
    <row r="21" spans="2:2" ht="18" customHeight="1" x14ac:dyDescent="0.4">
      <c r="B21" s="69" t="s">
        <v>447</v>
      </c>
    </row>
    <row r="22" spans="2:2" ht="54" customHeight="1" x14ac:dyDescent="0.3">
      <c r="B22" s="70" t="s">
        <v>448</v>
      </c>
    </row>
  </sheetData>
  <hyperlinks>
    <hyperlink ref="B1" location="'KAPAK'!A1" display="← İÇİNDEKİLER" xr:uid="{00000000-0004-0000-08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KAPAK</vt:lpstr>
      <vt:lpstr>1. BEDEL ÖZETİ</vt:lpstr>
      <vt:lpstr>2. PURSANTAJ</vt:lpstr>
      <vt:lpstr>3. İNŞAAT METRAJ</vt:lpstr>
      <vt:lpstr>4. SAĞLIK KONTROLÜ</vt:lpstr>
      <vt:lpstr>5. MAHAL LİSTESİ</vt:lpstr>
      <vt:lpstr>6. PROFORMA</vt:lpstr>
      <vt:lpstr>7. KAPSAM</vt:lpstr>
      <vt:lpstr>8. NOTLAR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serhat kocaefe</cp:lastModifiedBy>
  <dcterms:created xsi:type="dcterms:W3CDTF">2026-06-20T14:40:26Z</dcterms:created>
  <dcterms:modified xsi:type="dcterms:W3CDTF">2026-06-23T13:16:39Z</dcterms:modified>
</cp:coreProperties>
</file>